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9"/>
  <workbookPr filterPrivacy="1"/>
  <xr:revisionPtr revIDLastSave="0" documentId="8_{2CA204DB-29CF-415E-BADB-FE8877DA2473}" xr6:coauthVersionLast="47" xr6:coauthVersionMax="47" xr10:uidLastSave="{00000000-0000-0000-0000-000000000000}"/>
  <bookViews>
    <workbookView xWindow="-60" yWindow="-60" windowWidth="15480" windowHeight="11640" tabRatio="811" xr2:uid="{00000000-000D-0000-FFFF-FFFF00000000}"/>
  </bookViews>
  <sheets>
    <sheet name="Love" sheetId="3" r:id="rId1"/>
    <sheet name="Price list" sheetId="4" state="hidden" r:id="rId2"/>
  </sheets>
  <definedNames>
    <definedName name="__xlnm_Print_Area" localSheetId="0">Love!$B$2:$K$6</definedName>
    <definedName name="__xlnm_Print_Area_0" localSheetId="0">Love!$B$2:$K$6</definedName>
    <definedName name="__xlnm_Print_Area_0_0" localSheetId="0">Love!$B$2:$K$6</definedName>
    <definedName name="__xlnm_Print_Titles" localSheetId="0">NA()</definedName>
    <definedName name="_xlnm.Print_Area" localSheetId="0">Love!$A$3:$BK$90</definedName>
    <definedName name="_xlnm.Print_Titles" localSheetId="0">Love!$5:$6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" i="3" l="1"/>
  <c r="N4" i="3"/>
  <c r="O4" i="3"/>
  <c r="O8" i="3"/>
  <c r="Q8" i="3"/>
  <c r="R8" i="3"/>
  <c r="T8" i="3"/>
  <c r="AV8" i="3"/>
  <c r="M9" i="3"/>
  <c r="O9" i="3"/>
  <c r="Q9" i="3"/>
  <c r="R9" i="3"/>
  <c r="T9" i="3"/>
  <c r="AV9" i="3"/>
  <c r="M10" i="3"/>
  <c r="O10" i="3"/>
  <c r="Q10" i="3"/>
  <c r="R10" i="3"/>
  <c r="T10" i="3"/>
  <c r="AV10" i="3"/>
  <c r="M11" i="3"/>
  <c r="O11" i="3"/>
  <c r="Q11" i="3"/>
  <c r="R11" i="3"/>
  <c r="T11" i="3"/>
  <c r="AV11" i="3"/>
  <c r="M12" i="3"/>
  <c r="O12" i="3"/>
  <c r="Q12" i="3"/>
  <c r="R12" i="3"/>
  <c r="T12" i="3"/>
  <c r="AV12" i="3"/>
  <c r="M13" i="3"/>
  <c r="O13" i="3"/>
  <c r="Q13" i="3"/>
  <c r="R13" i="3"/>
  <c r="T13" i="3"/>
  <c r="AV13" i="3"/>
  <c r="M14" i="3"/>
  <c r="O14" i="3"/>
  <c r="Q14" i="3"/>
  <c r="R14" i="3"/>
  <c r="T14" i="3"/>
  <c r="AV14" i="3"/>
  <c r="M15" i="3"/>
  <c r="O15" i="3"/>
  <c r="Q15" i="3"/>
  <c r="R15" i="3"/>
  <c r="T15" i="3"/>
  <c r="AV15" i="3"/>
  <c r="M16" i="3"/>
  <c r="O16" i="3"/>
  <c r="Q16" i="3"/>
  <c r="R16" i="3"/>
  <c r="T16" i="3"/>
  <c r="AV16" i="3"/>
  <c r="M17" i="3"/>
  <c r="O17" i="3"/>
  <c r="Q17" i="3"/>
  <c r="R17" i="3"/>
  <c r="T17" i="3"/>
  <c r="AV17" i="3"/>
  <c r="M18" i="3"/>
  <c r="O18" i="3"/>
  <c r="Q18" i="3"/>
  <c r="R18" i="3"/>
  <c r="T18" i="3"/>
  <c r="AV18" i="3"/>
  <c r="M19" i="3"/>
  <c r="O19" i="3"/>
  <c r="Q19" i="3"/>
  <c r="R19" i="3"/>
  <c r="T19" i="3"/>
  <c r="AV19" i="3"/>
  <c r="M20" i="3"/>
  <c r="O20" i="3"/>
  <c r="Q20" i="3"/>
  <c r="R20" i="3"/>
  <c r="T20" i="3"/>
  <c r="AV20" i="3"/>
  <c r="M21" i="3"/>
  <c r="O21" i="3"/>
  <c r="Q21" i="3"/>
  <c r="R21" i="3"/>
  <c r="T21" i="3"/>
  <c r="AV21" i="3"/>
  <c r="M22" i="3"/>
  <c r="O22" i="3"/>
  <c r="Q22" i="3"/>
  <c r="R22" i="3"/>
  <c r="T22" i="3"/>
  <c r="AV22" i="3"/>
  <c r="M23" i="3"/>
  <c r="O23" i="3"/>
  <c r="Q23" i="3"/>
  <c r="R23" i="3"/>
  <c r="T23" i="3"/>
  <c r="AV23" i="3"/>
  <c r="M24" i="3"/>
  <c r="O24" i="3"/>
  <c r="Q24" i="3"/>
  <c r="R24" i="3"/>
  <c r="T24" i="3"/>
  <c r="AV24" i="3"/>
  <c r="M25" i="3"/>
  <c r="O25" i="3"/>
  <c r="Q25" i="3"/>
  <c r="R25" i="3"/>
  <c r="T25" i="3"/>
  <c r="AV25" i="3"/>
  <c r="M26" i="3"/>
  <c r="O26" i="3"/>
  <c r="Q26" i="3"/>
  <c r="R26" i="3"/>
  <c r="T26" i="3"/>
  <c r="AV26" i="3"/>
  <c r="M27" i="3"/>
  <c r="O27" i="3"/>
  <c r="Q27" i="3"/>
  <c r="R27" i="3"/>
  <c r="T27" i="3"/>
  <c r="AV27" i="3"/>
  <c r="M28" i="3"/>
  <c r="O28" i="3"/>
  <c r="Q28" i="3"/>
  <c r="R28" i="3"/>
  <c r="T28" i="3"/>
  <c r="AV28" i="3"/>
  <c r="M29" i="3"/>
  <c r="O29" i="3"/>
  <c r="Q29" i="3"/>
  <c r="R29" i="3"/>
  <c r="T29" i="3"/>
  <c r="AV29" i="3"/>
  <c r="M30" i="3"/>
  <c r="O30" i="3"/>
  <c r="Q30" i="3"/>
  <c r="R30" i="3"/>
  <c r="T30" i="3"/>
  <c r="AV30" i="3"/>
  <c r="M31" i="3"/>
  <c r="O31" i="3"/>
  <c r="Q31" i="3"/>
  <c r="R31" i="3"/>
  <c r="T31" i="3"/>
  <c r="AV31" i="3"/>
  <c r="M32" i="3"/>
  <c r="O32" i="3"/>
  <c r="Q32" i="3"/>
  <c r="R32" i="3"/>
  <c r="T32" i="3"/>
  <c r="AV32" i="3"/>
  <c r="M33" i="3"/>
  <c r="O33" i="3"/>
  <c r="Q33" i="3"/>
  <c r="R33" i="3"/>
  <c r="T33" i="3"/>
  <c r="AV33" i="3"/>
  <c r="M34" i="3"/>
  <c r="O34" i="3"/>
  <c r="Q34" i="3"/>
  <c r="R34" i="3"/>
  <c r="T34" i="3"/>
  <c r="AV34" i="3"/>
  <c r="M35" i="3"/>
  <c r="O35" i="3"/>
  <c r="Q35" i="3"/>
  <c r="R35" i="3"/>
  <c r="T35" i="3"/>
  <c r="AV35" i="3"/>
  <c r="M36" i="3"/>
  <c r="O36" i="3"/>
  <c r="Q36" i="3"/>
  <c r="R36" i="3"/>
  <c r="T36" i="3"/>
  <c r="AV36" i="3"/>
  <c r="M37" i="3"/>
  <c r="O37" i="3"/>
  <c r="Q37" i="3"/>
  <c r="R37" i="3"/>
  <c r="T37" i="3"/>
  <c r="AV37" i="3"/>
  <c r="M38" i="3"/>
  <c r="O38" i="3"/>
  <c r="Q38" i="3"/>
  <c r="R38" i="3"/>
  <c r="T38" i="3"/>
  <c r="AV38" i="3"/>
  <c r="M39" i="3"/>
  <c r="O39" i="3"/>
  <c r="Q39" i="3"/>
  <c r="R39" i="3"/>
  <c r="T39" i="3"/>
  <c r="AV39" i="3"/>
  <c r="M40" i="3"/>
  <c r="O40" i="3"/>
  <c r="Q40" i="3"/>
  <c r="R40" i="3"/>
  <c r="T40" i="3"/>
  <c r="AV40" i="3"/>
  <c r="M41" i="3"/>
  <c r="O41" i="3"/>
  <c r="Q41" i="3"/>
  <c r="R41" i="3"/>
  <c r="T41" i="3"/>
  <c r="AV41" i="3"/>
  <c r="M42" i="3"/>
  <c r="O42" i="3"/>
  <c r="Q42" i="3"/>
  <c r="R42" i="3"/>
  <c r="T42" i="3"/>
  <c r="AV42" i="3"/>
  <c r="M43" i="3"/>
  <c r="O43" i="3"/>
  <c r="Q43" i="3"/>
  <c r="R43" i="3"/>
  <c r="T43" i="3"/>
  <c r="AV43" i="3"/>
  <c r="M44" i="3"/>
  <c r="O44" i="3"/>
  <c r="Q44" i="3"/>
  <c r="R44" i="3"/>
  <c r="T44" i="3"/>
  <c r="AV44" i="3"/>
  <c r="M45" i="3"/>
  <c r="O45" i="3"/>
  <c r="Q45" i="3"/>
  <c r="R45" i="3"/>
  <c r="T45" i="3"/>
  <c r="AV45" i="3"/>
  <c r="M46" i="3"/>
  <c r="O46" i="3"/>
  <c r="Q46" i="3"/>
  <c r="R46" i="3"/>
  <c r="T46" i="3"/>
  <c r="AV46" i="3"/>
  <c r="M47" i="3"/>
  <c r="O47" i="3"/>
  <c r="Q47" i="3"/>
  <c r="R47" i="3"/>
  <c r="T47" i="3"/>
  <c r="AV47" i="3"/>
  <c r="M48" i="3"/>
  <c r="O48" i="3"/>
  <c r="Q48" i="3"/>
  <c r="R48" i="3"/>
  <c r="T48" i="3"/>
  <c r="AV48" i="3"/>
  <c r="M49" i="3"/>
  <c r="O49" i="3"/>
  <c r="Q49" i="3"/>
  <c r="R49" i="3"/>
  <c r="T49" i="3"/>
  <c r="AV49" i="3"/>
  <c r="M50" i="3"/>
  <c r="O50" i="3"/>
  <c r="Q50" i="3"/>
  <c r="R50" i="3"/>
  <c r="T50" i="3"/>
  <c r="AV50" i="3"/>
  <c r="M51" i="3"/>
  <c r="O51" i="3"/>
  <c r="Q51" i="3"/>
  <c r="R51" i="3"/>
  <c r="T51" i="3"/>
  <c r="AV51" i="3"/>
  <c r="M52" i="3"/>
  <c r="O52" i="3"/>
  <c r="Q52" i="3"/>
  <c r="R52" i="3"/>
  <c r="T52" i="3"/>
  <c r="AV52" i="3"/>
  <c r="M53" i="3"/>
  <c r="O53" i="3"/>
  <c r="Q53" i="3"/>
  <c r="R53" i="3"/>
  <c r="T53" i="3"/>
  <c r="AV53" i="3"/>
  <c r="M54" i="3"/>
  <c r="O54" i="3"/>
  <c r="Q54" i="3"/>
  <c r="R54" i="3"/>
  <c r="T54" i="3"/>
  <c r="AV54" i="3"/>
  <c r="M55" i="3"/>
  <c r="O55" i="3"/>
  <c r="Q55" i="3"/>
  <c r="R55" i="3"/>
  <c r="T55" i="3"/>
  <c r="AV55" i="3"/>
  <c r="M56" i="3"/>
  <c r="O56" i="3"/>
  <c r="Q56" i="3"/>
  <c r="R56" i="3"/>
  <c r="T56" i="3"/>
  <c r="AV56" i="3"/>
  <c r="M57" i="3"/>
  <c r="O57" i="3"/>
  <c r="Q57" i="3"/>
  <c r="R57" i="3"/>
  <c r="T57" i="3"/>
  <c r="AV57" i="3"/>
  <c r="M58" i="3"/>
  <c r="O58" i="3"/>
  <c r="Q58" i="3"/>
  <c r="R58" i="3"/>
  <c r="T58" i="3"/>
  <c r="AV58" i="3"/>
  <c r="M59" i="3"/>
  <c r="O59" i="3"/>
  <c r="Q59" i="3"/>
  <c r="R59" i="3"/>
  <c r="T59" i="3"/>
  <c r="AV59" i="3"/>
  <c r="M60" i="3"/>
  <c r="O60" i="3"/>
  <c r="Q60" i="3"/>
  <c r="R60" i="3"/>
  <c r="T60" i="3"/>
  <c r="AV60" i="3"/>
  <c r="M61" i="3"/>
  <c r="O61" i="3"/>
  <c r="Q61" i="3"/>
  <c r="R61" i="3"/>
  <c r="T61" i="3"/>
  <c r="AV61" i="3"/>
  <c r="M62" i="3"/>
  <c r="O62" i="3"/>
  <c r="Q62" i="3"/>
  <c r="R62" i="3"/>
  <c r="T62" i="3"/>
  <c r="AV62" i="3"/>
  <c r="M63" i="3"/>
  <c r="O63" i="3"/>
  <c r="Q63" i="3"/>
  <c r="R63" i="3"/>
  <c r="T63" i="3"/>
  <c r="AV63" i="3"/>
  <c r="M64" i="3"/>
  <c r="O64" i="3"/>
  <c r="Q64" i="3"/>
  <c r="R64" i="3"/>
  <c r="T64" i="3"/>
  <c r="AV64" i="3"/>
  <c r="M65" i="3"/>
  <c r="O65" i="3"/>
  <c r="Q65" i="3"/>
  <c r="R65" i="3"/>
  <c r="T65" i="3"/>
  <c r="AV65" i="3"/>
  <c r="M66" i="3"/>
  <c r="O66" i="3"/>
  <c r="Q66" i="3"/>
  <c r="R66" i="3"/>
  <c r="T66" i="3"/>
  <c r="AV66" i="3"/>
  <c r="M67" i="3"/>
  <c r="O67" i="3"/>
  <c r="Q67" i="3"/>
  <c r="R67" i="3"/>
  <c r="T67" i="3"/>
  <c r="AV67" i="3"/>
  <c r="M68" i="3"/>
  <c r="O68" i="3"/>
  <c r="Q68" i="3"/>
  <c r="R68" i="3"/>
  <c r="T68" i="3"/>
  <c r="AV68" i="3"/>
  <c r="M69" i="3"/>
  <c r="O69" i="3"/>
  <c r="Q69" i="3"/>
  <c r="R69" i="3"/>
  <c r="T69" i="3"/>
  <c r="AV69" i="3"/>
  <c r="M70" i="3"/>
  <c r="O70" i="3"/>
  <c r="Q70" i="3"/>
  <c r="R70" i="3"/>
  <c r="T70" i="3"/>
  <c r="AV70" i="3"/>
  <c r="M71" i="3"/>
  <c r="O71" i="3"/>
  <c r="Q71" i="3"/>
  <c r="R71" i="3"/>
  <c r="T71" i="3"/>
  <c r="AV71" i="3"/>
  <c r="M72" i="3"/>
  <c r="O72" i="3"/>
  <c r="Q72" i="3"/>
  <c r="R72" i="3"/>
  <c r="T72" i="3"/>
  <c r="AV72" i="3"/>
  <c r="M73" i="3"/>
  <c r="O73" i="3"/>
  <c r="Q73" i="3"/>
  <c r="R73" i="3"/>
  <c r="T73" i="3"/>
  <c r="AV73" i="3"/>
  <c r="M74" i="3"/>
  <c r="O74" i="3"/>
  <c r="Q74" i="3"/>
  <c r="R74" i="3"/>
  <c r="T74" i="3"/>
  <c r="AV74" i="3"/>
  <c r="M75" i="3"/>
  <c r="O75" i="3"/>
  <c r="Q75" i="3"/>
  <c r="R75" i="3"/>
  <c r="T75" i="3"/>
  <c r="AV75" i="3"/>
  <c r="M76" i="3"/>
  <c r="O76" i="3"/>
  <c r="Q76" i="3"/>
  <c r="R76" i="3"/>
  <c r="T76" i="3"/>
  <c r="AV76" i="3"/>
  <c r="M77" i="3"/>
  <c r="O77" i="3"/>
  <c r="Q77" i="3"/>
  <c r="R77" i="3"/>
  <c r="T77" i="3"/>
  <c r="AV77" i="3"/>
  <c r="M78" i="3"/>
  <c r="O78" i="3"/>
  <c r="Q78" i="3"/>
  <c r="R78" i="3"/>
  <c r="T78" i="3"/>
  <c r="AV78" i="3"/>
  <c r="M79" i="3"/>
  <c r="O79" i="3"/>
  <c r="Q79" i="3"/>
  <c r="R79" i="3"/>
  <c r="T79" i="3"/>
  <c r="AV79" i="3"/>
  <c r="M80" i="3"/>
  <c r="O80" i="3"/>
  <c r="Q80" i="3"/>
  <c r="R80" i="3"/>
  <c r="T80" i="3"/>
  <c r="AV80" i="3"/>
  <c r="M81" i="3"/>
  <c r="O81" i="3"/>
  <c r="Q81" i="3"/>
  <c r="R81" i="3"/>
  <c r="T81" i="3"/>
  <c r="AV81" i="3"/>
  <c r="M82" i="3"/>
  <c r="O82" i="3"/>
  <c r="Q82" i="3"/>
  <c r="R82" i="3"/>
  <c r="T82" i="3"/>
  <c r="AV82" i="3"/>
  <c r="M83" i="3"/>
  <c r="O83" i="3"/>
  <c r="Q83" i="3"/>
  <c r="R83" i="3"/>
  <c r="T83" i="3"/>
  <c r="AV83" i="3"/>
  <c r="M84" i="3"/>
  <c r="O84" i="3"/>
  <c r="Q84" i="3"/>
  <c r="R84" i="3"/>
  <c r="T84" i="3"/>
  <c r="AV84" i="3"/>
  <c r="M85" i="3"/>
  <c r="O85" i="3"/>
  <c r="Q85" i="3"/>
  <c r="R85" i="3"/>
  <c r="T85" i="3"/>
  <c r="AV85" i="3"/>
  <c r="M86" i="3"/>
  <c r="O86" i="3"/>
  <c r="Q86" i="3"/>
  <c r="R86" i="3"/>
  <c r="T86" i="3"/>
  <c r="AV86" i="3"/>
  <c r="M87" i="3"/>
  <c r="O87" i="3"/>
  <c r="Q87" i="3"/>
  <c r="R87" i="3"/>
  <c r="T87" i="3"/>
  <c r="AV87" i="3"/>
  <c r="M88" i="3"/>
  <c r="O88" i="3"/>
  <c r="Q88" i="3"/>
  <c r="R88" i="3"/>
  <c r="T88" i="3"/>
  <c r="AV88" i="3"/>
  <c r="M89" i="3"/>
  <c r="O89" i="3"/>
  <c r="Q89" i="3"/>
  <c r="R89" i="3"/>
  <c r="T89" i="3"/>
  <c r="AV89" i="3"/>
  <c r="M90" i="3"/>
  <c r="O90" i="3"/>
  <c r="Q90" i="3"/>
  <c r="R90" i="3"/>
  <c r="T90" i="3"/>
  <c r="AV90" i="3"/>
  <c r="M7" i="3"/>
  <c r="O7" i="3"/>
  <c r="Q7" i="3"/>
  <c r="R7" i="3"/>
  <c r="T7" i="3"/>
  <c r="AV7" i="3"/>
  <c r="V8" i="3"/>
  <c r="AI8" i="3"/>
  <c r="V9" i="3"/>
  <c r="AI9" i="3"/>
  <c r="V10" i="3"/>
  <c r="AI10" i="3"/>
  <c r="V11" i="3"/>
  <c r="AI11" i="3"/>
  <c r="V12" i="3"/>
  <c r="AI12" i="3"/>
  <c r="V13" i="3"/>
  <c r="AI13" i="3"/>
  <c r="V14" i="3"/>
  <c r="AI14" i="3"/>
  <c r="V15" i="3"/>
  <c r="AI15" i="3"/>
  <c r="V16" i="3"/>
  <c r="AI16" i="3"/>
  <c r="V17" i="3"/>
  <c r="AI17" i="3"/>
  <c r="V18" i="3"/>
  <c r="AI18" i="3"/>
  <c r="V19" i="3"/>
  <c r="AI19" i="3"/>
  <c r="V20" i="3"/>
  <c r="AI20" i="3"/>
  <c r="V21" i="3"/>
  <c r="AI21" i="3"/>
  <c r="V22" i="3"/>
  <c r="AI22" i="3"/>
  <c r="V23" i="3"/>
  <c r="AI23" i="3"/>
  <c r="V24" i="3"/>
  <c r="AI24" i="3"/>
  <c r="V25" i="3"/>
  <c r="AI25" i="3"/>
  <c r="V26" i="3"/>
  <c r="AI26" i="3"/>
  <c r="V27" i="3"/>
  <c r="AI27" i="3"/>
  <c r="V28" i="3"/>
  <c r="AI28" i="3"/>
  <c r="V29" i="3"/>
  <c r="AI29" i="3"/>
  <c r="V30" i="3"/>
  <c r="AI30" i="3"/>
  <c r="V31" i="3"/>
  <c r="AI31" i="3"/>
  <c r="V32" i="3"/>
  <c r="AI32" i="3"/>
  <c r="V33" i="3"/>
  <c r="AI33" i="3"/>
  <c r="V34" i="3"/>
  <c r="AI34" i="3"/>
  <c r="V35" i="3"/>
  <c r="AI35" i="3"/>
  <c r="V36" i="3"/>
  <c r="AI36" i="3"/>
  <c r="V37" i="3"/>
  <c r="AI37" i="3"/>
  <c r="V38" i="3"/>
  <c r="AI38" i="3"/>
  <c r="V39" i="3"/>
  <c r="AI39" i="3"/>
  <c r="V40" i="3"/>
  <c r="AI40" i="3"/>
  <c r="V41" i="3"/>
  <c r="AI41" i="3"/>
  <c r="V42" i="3"/>
  <c r="AI42" i="3"/>
  <c r="V43" i="3"/>
  <c r="AI43" i="3"/>
  <c r="V44" i="3"/>
  <c r="AI44" i="3"/>
  <c r="V45" i="3"/>
  <c r="AI45" i="3"/>
  <c r="V46" i="3"/>
  <c r="AI46" i="3"/>
  <c r="V47" i="3"/>
  <c r="AI47" i="3"/>
  <c r="V48" i="3"/>
  <c r="AI48" i="3"/>
  <c r="V49" i="3"/>
  <c r="AI49" i="3"/>
  <c r="V50" i="3"/>
  <c r="AI50" i="3"/>
  <c r="V51" i="3"/>
  <c r="AI51" i="3"/>
  <c r="V52" i="3"/>
  <c r="AI52" i="3"/>
  <c r="V53" i="3"/>
  <c r="AI53" i="3"/>
  <c r="V54" i="3"/>
  <c r="AI54" i="3"/>
  <c r="V55" i="3"/>
  <c r="AI55" i="3"/>
  <c r="V56" i="3"/>
  <c r="AI56" i="3"/>
  <c r="V57" i="3"/>
  <c r="AI57" i="3"/>
  <c r="V58" i="3"/>
  <c r="AI58" i="3"/>
  <c r="V59" i="3"/>
  <c r="AI59" i="3"/>
  <c r="V60" i="3"/>
  <c r="AI60" i="3"/>
  <c r="V61" i="3"/>
  <c r="AI61" i="3"/>
  <c r="V62" i="3"/>
  <c r="AI62" i="3"/>
  <c r="V63" i="3"/>
  <c r="AI63" i="3"/>
  <c r="V64" i="3"/>
  <c r="AI64" i="3"/>
  <c r="V65" i="3"/>
  <c r="AI65" i="3"/>
  <c r="V66" i="3"/>
  <c r="AI66" i="3"/>
  <c r="V67" i="3"/>
  <c r="AI67" i="3"/>
  <c r="V68" i="3"/>
  <c r="AI68" i="3"/>
  <c r="V69" i="3"/>
  <c r="AI69" i="3"/>
  <c r="V70" i="3"/>
  <c r="AI70" i="3"/>
  <c r="V71" i="3"/>
  <c r="AI71" i="3"/>
  <c r="V72" i="3"/>
  <c r="AI72" i="3"/>
  <c r="V73" i="3"/>
  <c r="AI73" i="3"/>
  <c r="V74" i="3"/>
  <c r="AI74" i="3"/>
  <c r="V75" i="3"/>
  <c r="AI75" i="3"/>
  <c r="V76" i="3"/>
  <c r="AI76" i="3"/>
  <c r="V77" i="3"/>
  <c r="AI77" i="3"/>
  <c r="V78" i="3"/>
  <c r="AI78" i="3"/>
  <c r="V79" i="3"/>
  <c r="AI79" i="3"/>
  <c r="V80" i="3"/>
  <c r="AI80" i="3"/>
  <c r="V81" i="3"/>
  <c r="AI81" i="3"/>
  <c r="V82" i="3"/>
  <c r="AI82" i="3"/>
  <c r="V83" i="3"/>
  <c r="AI83" i="3"/>
  <c r="V84" i="3"/>
  <c r="AI84" i="3"/>
  <c r="V85" i="3"/>
  <c r="AI85" i="3"/>
  <c r="V86" i="3"/>
  <c r="AI86" i="3"/>
  <c r="V87" i="3"/>
  <c r="AI87" i="3"/>
  <c r="V88" i="3"/>
  <c r="AI88" i="3"/>
  <c r="V89" i="3"/>
  <c r="AI89" i="3"/>
  <c r="V90" i="3"/>
  <c r="AI90" i="3"/>
  <c r="V7" i="3"/>
  <c r="AI7" i="3"/>
  <c r="AW91" i="3"/>
  <c r="AJ91" i="3"/>
  <c r="W91" i="3"/>
  <c r="BI90" i="3"/>
  <c r="BI89" i="3"/>
  <c r="BI88" i="3"/>
  <c r="BI87" i="3"/>
  <c r="BI86" i="3"/>
  <c r="BI85" i="3"/>
  <c r="BI84" i="3"/>
  <c r="BI83" i="3"/>
  <c r="BI82" i="3"/>
  <c r="BI81" i="3"/>
  <c r="BI80" i="3"/>
  <c r="BI79" i="3"/>
  <c r="BI78" i="3"/>
  <c r="BI77" i="3"/>
  <c r="BI76" i="3"/>
  <c r="BI75" i="3"/>
  <c r="BI74" i="3"/>
  <c r="BI73" i="3"/>
  <c r="BI72" i="3"/>
  <c r="BI71" i="3"/>
  <c r="BI70" i="3"/>
  <c r="BI69" i="3"/>
  <c r="BI68" i="3"/>
  <c r="BI67" i="3"/>
  <c r="BI66" i="3"/>
  <c r="BI65" i="3"/>
  <c r="BI64" i="3"/>
  <c r="BI63" i="3"/>
  <c r="BI62" i="3"/>
  <c r="BI61" i="3"/>
  <c r="BI60" i="3"/>
  <c r="BI59" i="3"/>
  <c r="BI58" i="3"/>
  <c r="BI57" i="3"/>
  <c r="BI56" i="3"/>
  <c r="BI55" i="3"/>
  <c r="BI54" i="3"/>
  <c r="BI53" i="3"/>
  <c r="BI52" i="3"/>
  <c r="BI51" i="3"/>
  <c r="BI50" i="3"/>
  <c r="BI49" i="3"/>
  <c r="BI48" i="3"/>
  <c r="BI47" i="3"/>
  <c r="BI46" i="3"/>
  <c r="BI45" i="3"/>
  <c r="BI44" i="3"/>
  <c r="BI43" i="3"/>
  <c r="BI42" i="3"/>
  <c r="BI38" i="3"/>
  <c r="BI37" i="3"/>
  <c r="BI39" i="3"/>
  <c r="BI40" i="3"/>
  <c r="BI41" i="3"/>
  <c r="BI8" i="3"/>
  <c r="BI9" i="3"/>
  <c r="BI11" i="3"/>
  <c r="BI10" i="3"/>
  <c r="BI12" i="3"/>
  <c r="BI36" i="3"/>
  <c r="BI35" i="3"/>
  <c r="BI34" i="3"/>
  <c r="BI33" i="3"/>
  <c r="BI32" i="3"/>
  <c r="BI31" i="3"/>
  <c r="BI30" i="3"/>
  <c r="BI29" i="3"/>
  <c r="BI28" i="3"/>
  <c r="BI27" i="3"/>
  <c r="BI26" i="3"/>
  <c r="BI25" i="3"/>
  <c r="BI24" i="3"/>
  <c r="BI23" i="3"/>
  <c r="BI22" i="3"/>
  <c r="BI21" i="3"/>
  <c r="BI20" i="3"/>
  <c r="BI19" i="3"/>
  <c r="BI18" i="3"/>
  <c r="BI17" i="3"/>
  <c r="BI16" i="3"/>
  <c r="BI15" i="3"/>
  <c r="BI14" i="3"/>
  <c r="BI13" i="3"/>
  <c r="BI7" i="3"/>
  <c r="X51" i="3"/>
  <c r="AK37" i="3"/>
  <c r="X7" i="3"/>
  <c r="AX32" i="3"/>
  <c r="AX28" i="3"/>
  <c r="AK8" i="3"/>
  <c r="AX37" i="3"/>
  <c r="X10" i="3"/>
  <c r="AX10" i="3"/>
  <c r="AK10" i="3"/>
  <c r="BJ10" i="3"/>
  <c r="AX11" i="3"/>
  <c r="X45" i="3"/>
  <c r="AK51" i="3"/>
  <c r="AX51" i="3"/>
  <c r="AX68" i="3"/>
  <c r="AX77" i="3"/>
  <c r="AK84" i="3"/>
  <c r="AK79" i="3"/>
  <c r="AK88" i="3"/>
  <c r="AK77" i="3"/>
  <c r="X77" i="3"/>
  <c r="AK66" i="3"/>
  <c r="AK89" i="3"/>
  <c r="X89" i="3"/>
  <c r="AX89" i="3"/>
  <c r="X75" i="3"/>
  <c r="AX75" i="3"/>
  <c r="AK75" i="3"/>
  <c r="AK69" i="3"/>
  <c r="AX69" i="3"/>
  <c r="X69" i="3"/>
  <c r="BJ69" i="3"/>
  <c r="X17" i="3"/>
  <c r="AK17" i="3"/>
  <c r="AX17" i="3"/>
  <c r="AK49" i="3"/>
  <c r="X49" i="3"/>
  <c r="AX49" i="3"/>
  <c r="BJ49" i="3"/>
  <c r="AK53" i="3"/>
  <c r="X53" i="3"/>
  <c r="AX53" i="3"/>
  <c r="BJ53" i="3"/>
  <c r="AX71" i="3"/>
  <c r="X71" i="3"/>
  <c r="AK71" i="3"/>
  <c r="BJ71" i="3"/>
  <c r="AX73" i="3"/>
  <c r="X73" i="3"/>
  <c r="AK73" i="3"/>
  <c r="BJ73" i="3"/>
  <c r="X86" i="3"/>
  <c r="AK86" i="3"/>
  <c r="AX86" i="3"/>
  <c r="BJ86" i="3"/>
  <c r="X59" i="3"/>
  <c r="AK59" i="3"/>
  <c r="AX59" i="3"/>
  <c r="X62" i="3"/>
  <c r="AK62" i="3"/>
  <c r="AX62" i="3"/>
  <c r="BJ62" i="3"/>
  <c r="X40" i="3"/>
  <c r="AX40" i="3"/>
  <c r="AX61" i="3"/>
  <c r="AK61" i="3"/>
  <c r="X90" i="3"/>
  <c r="X85" i="3"/>
  <c r="AK57" i="3"/>
  <c r="AX7" i="3"/>
  <c r="X37" i="3"/>
  <c r="AK40" i="3"/>
  <c r="X61" i="3"/>
  <c r="AX14" i="3"/>
  <c r="X14" i="3"/>
  <c r="AK14" i="3"/>
  <c r="BJ14" i="3"/>
  <c r="AX20" i="3"/>
  <c r="X20" i="3"/>
  <c r="AK20" i="3"/>
  <c r="AX88" i="3"/>
  <c r="X88" i="3"/>
  <c r="BJ88" i="3"/>
  <c r="AX79" i="3"/>
  <c r="X79" i="3"/>
  <c r="AX84" i="3"/>
  <c r="X84" i="3"/>
  <c r="BJ51" i="3"/>
  <c r="BJ37" i="3"/>
  <c r="BJ59" i="3"/>
  <c r="BJ61" i="3"/>
  <c r="BJ17" i="3"/>
  <c r="BJ84" i="3"/>
  <c r="BJ89" i="3"/>
  <c r="BJ79" i="3"/>
  <c r="X68" i="3"/>
  <c r="AK68" i="3"/>
  <c r="X32" i="3"/>
  <c r="AK32" i="3"/>
  <c r="BJ32" i="3"/>
  <c r="BJ20" i="3"/>
  <c r="BJ68" i="3"/>
  <c r="BJ40" i="3"/>
  <c r="AK24" i="3"/>
  <c r="X24" i="3"/>
  <c r="AX24" i="3"/>
  <c r="BJ77" i="3"/>
  <c r="AK90" i="3"/>
  <c r="AX90" i="3"/>
  <c r="BJ90" i="3"/>
  <c r="AK7" i="3"/>
  <c r="X8" i="3"/>
  <c r="AX8" i="3"/>
  <c r="BJ8" i="3"/>
  <c r="AX45" i="3"/>
  <c r="AK45" i="3"/>
  <c r="BJ45" i="3"/>
  <c r="BJ75" i="3"/>
  <c r="AK81" i="3"/>
  <c r="AX81" i="3"/>
  <c r="X81" i="3"/>
  <c r="BJ81" i="3"/>
  <c r="AK28" i="3"/>
  <c r="X28" i="3"/>
  <c r="BJ28" i="3"/>
  <c r="X11" i="3"/>
  <c r="AK11" i="3"/>
  <c r="BJ11" i="3"/>
  <c r="AX57" i="3"/>
  <c r="X57" i="3"/>
  <c r="BJ57" i="3"/>
  <c r="AK85" i="3"/>
  <c r="AX85" i="3"/>
  <c r="BJ85" i="3"/>
  <c r="AX66" i="3"/>
  <c r="X66" i="3"/>
  <c r="BI91" i="3"/>
  <c r="AX29" i="3"/>
  <c r="AK29" i="3"/>
  <c r="X29" i="3"/>
  <c r="BJ29" i="3"/>
  <c r="AX63" i="3"/>
  <c r="X63" i="3"/>
  <c r="AK63" i="3"/>
  <c r="X44" i="3"/>
  <c r="AX44" i="3"/>
  <c r="AK44" i="3"/>
  <c r="X54" i="3"/>
  <c r="AX54" i="3"/>
  <c r="AK54" i="3"/>
  <c r="AK48" i="3"/>
  <c r="X48" i="3"/>
  <c r="AX48" i="3"/>
  <c r="AK19" i="3"/>
  <c r="AX19" i="3"/>
  <c r="X19" i="3"/>
  <c r="BJ19" i="3"/>
  <c r="X56" i="3"/>
  <c r="AX56" i="3"/>
  <c r="AK56" i="3"/>
  <c r="AX41" i="3"/>
  <c r="X41" i="3"/>
  <c r="AK41" i="3"/>
  <c r="AX46" i="3"/>
  <c r="X46" i="3"/>
  <c r="AK46" i="3"/>
  <c r="AK15" i="3"/>
  <c r="X15" i="3"/>
  <c r="AX15" i="3"/>
  <c r="BJ15" i="3"/>
  <c r="AX18" i="3"/>
  <c r="AK18" i="3"/>
  <c r="X18" i="3"/>
  <c r="BJ18" i="3"/>
  <c r="AX55" i="3"/>
  <c r="AK55" i="3"/>
  <c r="X55" i="3"/>
  <c r="BJ55" i="3"/>
  <c r="AX39" i="3"/>
  <c r="AK39" i="3"/>
  <c r="X39" i="3"/>
  <c r="AX21" i="3"/>
  <c r="X21" i="3"/>
  <c r="AK21" i="3"/>
  <c r="AK27" i="3"/>
  <c r="AX27" i="3"/>
  <c r="X27" i="3"/>
  <c r="X30" i="3"/>
  <c r="AK30" i="3"/>
  <c r="AX30" i="3"/>
  <c r="X65" i="3"/>
  <c r="AK65" i="3"/>
  <c r="AX65" i="3"/>
  <c r="X74" i="3"/>
  <c r="AK74" i="3"/>
  <c r="AX74" i="3"/>
  <c r="AK60" i="3"/>
  <c r="X60" i="3"/>
  <c r="AX60" i="3"/>
  <c r="X70" i="3"/>
  <c r="AX70" i="3"/>
  <c r="AK70" i="3"/>
  <c r="AK9" i="3"/>
  <c r="X9" i="3"/>
  <c r="AX9" i="3"/>
  <c r="BJ9" i="3"/>
  <c r="AX33" i="3"/>
  <c r="X33" i="3"/>
  <c r="AK33" i="3"/>
  <c r="BJ33" i="3"/>
  <c r="AK34" i="3"/>
  <c r="AX34" i="3"/>
  <c r="X34" i="3"/>
  <c r="AX42" i="3"/>
  <c r="AK42" i="3"/>
  <c r="X42" i="3"/>
  <c r="X16" i="3"/>
  <c r="AX16" i="3"/>
  <c r="AK16" i="3"/>
  <c r="BJ7" i="3"/>
  <c r="X78" i="3"/>
  <c r="AK78" i="3"/>
  <c r="AX78" i="3"/>
  <c r="BJ78" i="3"/>
  <c r="AX58" i="3"/>
  <c r="X58" i="3"/>
  <c r="AK58" i="3"/>
  <c r="BJ58" i="3"/>
  <c r="AX23" i="3"/>
  <c r="AK23" i="3"/>
  <c r="X23" i="3"/>
  <c r="AX80" i="3"/>
  <c r="X80" i="3"/>
  <c r="AK80" i="3"/>
  <c r="X25" i="3"/>
  <c r="AX25" i="3"/>
  <c r="AK25" i="3"/>
  <c r="AX72" i="3"/>
  <c r="AK72" i="3"/>
  <c r="X72" i="3"/>
  <c r="BJ72" i="3"/>
  <c r="AX83" i="3"/>
  <c r="AK83" i="3"/>
  <c r="X83" i="3"/>
  <c r="X76" i="3"/>
  <c r="AK76" i="3"/>
  <c r="AX76" i="3"/>
  <c r="AX52" i="3"/>
  <c r="AK52" i="3"/>
  <c r="X52" i="3"/>
  <c r="BJ52" i="3"/>
  <c r="AX38" i="3"/>
  <c r="AK38" i="3"/>
  <c r="X38" i="3"/>
  <c r="BJ38" i="3"/>
  <c r="AX50" i="3"/>
  <c r="AK50" i="3"/>
  <c r="X50" i="3"/>
  <c r="AK12" i="3"/>
  <c r="AK13" i="3"/>
  <c r="AK22" i="3"/>
  <c r="AK26" i="3"/>
  <c r="AK31" i="3"/>
  <c r="AK35" i="3"/>
  <c r="AK36" i="3"/>
  <c r="AK43" i="3"/>
  <c r="AK47" i="3"/>
  <c r="AK64" i="3"/>
  <c r="AK67" i="3"/>
  <c r="AK82" i="3"/>
  <c r="AK87" i="3"/>
  <c r="AK91" i="3"/>
  <c r="X64" i="3"/>
  <c r="AX64" i="3"/>
  <c r="BJ64" i="3"/>
  <c r="AX31" i="3"/>
  <c r="X31" i="3"/>
  <c r="X67" i="3"/>
  <c r="AX67" i="3"/>
  <c r="X13" i="3"/>
  <c r="AX13" i="3"/>
  <c r="BJ13" i="3"/>
  <c r="X26" i="3"/>
  <c r="AX26" i="3"/>
  <c r="BJ26" i="3"/>
  <c r="AX22" i="3"/>
  <c r="X22" i="3"/>
  <c r="BJ22" i="3"/>
  <c r="BJ66" i="3"/>
  <c r="BJ24" i="3"/>
  <c r="X43" i="3"/>
  <c r="AX43" i="3"/>
  <c r="BJ43" i="3"/>
  <c r="AX82" i="3"/>
  <c r="X82" i="3"/>
  <c r="AX87" i="3"/>
  <c r="X87" i="3"/>
  <c r="X12" i="3"/>
  <c r="AX12" i="3"/>
  <c r="AX35" i="3"/>
  <c r="X35" i="3"/>
  <c r="X36" i="3"/>
  <c r="AX36" i="3"/>
  <c r="X47" i="3"/>
  <c r="AX47" i="3"/>
  <c r="BJ36" i="3"/>
  <c r="BJ25" i="3"/>
  <c r="BJ80" i="3"/>
  <c r="BJ30" i="3"/>
  <c r="BJ21" i="3"/>
  <c r="BJ41" i="3"/>
  <c r="BJ56" i="3"/>
  <c r="BJ44" i="3"/>
  <c r="BJ12" i="3"/>
  <c r="BJ82" i="3"/>
  <c r="BJ67" i="3"/>
  <c r="BJ16" i="3"/>
  <c r="X91" i="3"/>
  <c r="BJ42" i="3"/>
  <c r="BJ34" i="3"/>
  <c r="BJ70" i="3"/>
  <c r="BJ27" i="3"/>
  <c r="BJ48" i="3"/>
  <c r="BJ54" i="3"/>
  <c r="BJ47" i="3"/>
  <c r="BJ35" i="3"/>
  <c r="BJ87" i="3"/>
  <c r="BJ31" i="3"/>
  <c r="BJ50" i="3"/>
  <c r="BJ23" i="3"/>
  <c r="BJ39" i="3"/>
  <c r="BJ46" i="3"/>
  <c r="BJ60" i="3"/>
  <c r="BJ63" i="3"/>
  <c r="BJ65" i="3"/>
  <c r="BJ74" i="3"/>
  <c r="BJ76" i="3"/>
  <c r="BJ83" i="3"/>
  <c r="BJ91" i="3"/>
  <c r="AX91" i="3"/>
</calcChain>
</file>

<file path=xl/sharedStrings.xml><?xml version="1.0" encoding="utf-8"?>
<sst xmlns="http://schemas.openxmlformats.org/spreadsheetml/2006/main" count="210" uniqueCount="127">
  <si>
    <t>Silver</t>
  </si>
  <si>
    <t>Silver OZ price</t>
  </si>
  <si>
    <t>Silver gr price</t>
  </si>
  <si>
    <t>Silver+10%</t>
  </si>
  <si>
    <t>Labor/Gr</t>
  </si>
  <si>
    <t>№</t>
  </si>
  <si>
    <t>Picture</t>
  </si>
  <si>
    <t>Code</t>
  </si>
  <si>
    <t>Description</t>
  </si>
  <si>
    <t>Item
Weigh</t>
  </si>
  <si>
    <t>Small
Stones
Size</t>
  </si>
  <si>
    <t>Diamonds</t>
  </si>
  <si>
    <t>Central
Stone
Size</t>
  </si>
  <si>
    <t>Yellow Gold 1M plating</t>
  </si>
  <si>
    <t>Ring Sizes</t>
  </si>
  <si>
    <t>Pink Gold 1M plating</t>
  </si>
  <si>
    <t>Rhodium plating</t>
  </si>
  <si>
    <t>TOTAL
ORDER
 QTY</t>
  </si>
  <si>
    <t>TOTAL AMOUNT</t>
  </si>
  <si>
    <t>Customer Remarks</t>
  </si>
  <si>
    <t>Stone Qty</t>
  </si>
  <si>
    <t>Total DI Weight/Ct</t>
  </si>
  <si>
    <t>Gems
Qty</t>
  </si>
  <si>
    <t>Gems Weight/Ct</t>
  </si>
  <si>
    <t>Diamond Price</t>
  </si>
  <si>
    <t>Gems Price</t>
  </si>
  <si>
    <t>Silver
Price</t>
  </si>
  <si>
    <t>Locks &amp;
Finding</t>
  </si>
  <si>
    <t>Labor
Price</t>
  </si>
  <si>
    <t>Setting
Price</t>
  </si>
  <si>
    <t>Plating Stone</t>
  </si>
  <si>
    <t>Total</t>
  </si>
  <si>
    <t>Price</t>
  </si>
  <si>
    <t>Order QTY</t>
  </si>
  <si>
    <t>L0001-R</t>
  </si>
  <si>
    <t>CZ</t>
  </si>
  <si>
    <t>L0002-R</t>
  </si>
  <si>
    <t>L0003-R</t>
  </si>
  <si>
    <t>L0004-R</t>
  </si>
  <si>
    <t>L0005-N</t>
  </si>
  <si>
    <t>L0006-B</t>
  </si>
  <si>
    <t>L0007-B</t>
  </si>
  <si>
    <t>L0008-E</t>
  </si>
  <si>
    <t>L0009-E</t>
  </si>
  <si>
    <t>L0010-E</t>
  </si>
  <si>
    <t>L0010-N</t>
  </si>
  <si>
    <t>L0010-R</t>
  </si>
  <si>
    <t>L0011-E</t>
  </si>
  <si>
    <t>L0011-N</t>
  </si>
  <si>
    <t>L0011-R</t>
  </si>
  <si>
    <t>L0012-E</t>
  </si>
  <si>
    <t>L0012-P</t>
  </si>
  <si>
    <t>L0012-R</t>
  </si>
  <si>
    <t>L0013-E</t>
  </si>
  <si>
    <t>L0013-P</t>
  </si>
  <si>
    <t>L0013-R</t>
  </si>
  <si>
    <t>L0014-E</t>
  </si>
  <si>
    <t>L0014-N</t>
  </si>
  <si>
    <t>L0014-R</t>
  </si>
  <si>
    <t>L0015-E</t>
  </si>
  <si>
    <t>L0015-N</t>
  </si>
  <si>
    <t>L0015-R</t>
  </si>
  <si>
    <t>L0016-E</t>
  </si>
  <si>
    <t>L0016-N</t>
  </si>
  <si>
    <t>L0016-R</t>
  </si>
  <si>
    <t>L0017-R</t>
  </si>
  <si>
    <t>L0018-E</t>
  </si>
  <si>
    <t>L0018-R</t>
  </si>
  <si>
    <t>L0019-R</t>
  </si>
  <si>
    <t>L0020-R</t>
  </si>
  <si>
    <t>L0021-R</t>
  </si>
  <si>
    <t>L0022-R</t>
  </si>
  <si>
    <t>L0023-E.4</t>
  </si>
  <si>
    <t>Enamel</t>
  </si>
  <si>
    <t>L0024-E.1</t>
  </si>
  <si>
    <t>L0024-E.2</t>
  </si>
  <si>
    <t>L0024-E.3</t>
  </si>
  <si>
    <t>L0024-E.4</t>
  </si>
  <si>
    <t>L0025-R.1</t>
  </si>
  <si>
    <t>L0025-R.3</t>
  </si>
  <si>
    <t>L0025-R.4</t>
  </si>
  <si>
    <t>L0026-R.1</t>
  </si>
  <si>
    <t>L0026-R.3</t>
  </si>
  <si>
    <t>L0026-R.4</t>
  </si>
  <si>
    <t>L0027-R.1</t>
  </si>
  <si>
    <t>L0027-R.2</t>
  </si>
  <si>
    <t>L0027-R.3</t>
  </si>
  <si>
    <t>L0027-R.4</t>
  </si>
  <si>
    <t>L0028-R.1</t>
  </si>
  <si>
    <t>L0028-R.2</t>
  </si>
  <si>
    <t>L0028-R.3</t>
  </si>
  <si>
    <t>L0028-R.4</t>
  </si>
  <si>
    <t>L0029-P.3</t>
  </si>
  <si>
    <t>L0030-P.4</t>
  </si>
  <si>
    <t>L0031-N</t>
  </si>
  <si>
    <t>L0032-N</t>
  </si>
  <si>
    <t>L0033-R</t>
  </si>
  <si>
    <t>L0034-N</t>
  </si>
  <si>
    <t>L0035-P</t>
  </si>
  <si>
    <t>L0036-P</t>
  </si>
  <si>
    <t>L0037-R</t>
  </si>
  <si>
    <t>L0038-R</t>
  </si>
  <si>
    <t>L0039-N</t>
  </si>
  <si>
    <t>L0040-N</t>
  </si>
  <si>
    <t>L0041-P</t>
  </si>
  <si>
    <t>L0042-P</t>
  </si>
  <si>
    <t>L0043-P</t>
  </si>
  <si>
    <t>L0044-N</t>
  </si>
  <si>
    <t>L0045-N</t>
  </si>
  <si>
    <t>L0046-N</t>
  </si>
  <si>
    <t>L0047-N</t>
  </si>
  <si>
    <t>L0048-P</t>
  </si>
  <si>
    <t>L0049-P</t>
  </si>
  <si>
    <t>L0050-P</t>
  </si>
  <si>
    <t>L0051-N</t>
  </si>
  <si>
    <t>L0052-B</t>
  </si>
  <si>
    <t>L0053-N</t>
  </si>
  <si>
    <t>L0054-P</t>
  </si>
  <si>
    <t>L0055-N</t>
  </si>
  <si>
    <t>L0056-N</t>
  </si>
  <si>
    <t>TOTAL</t>
  </si>
  <si>
    <t>DI-I</t>
  </si>
  <si>
    <t>DI-SI</t>
  </si>
  <si>
    <t>RU</t>
  </si>
  <si>
    <t>SA</t>
  </si>
  <si>
    <t>EM</t>
  </si>
  <si>
    <t>TL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</si>
</sst>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87" formatCode="[$$]#,##0.00;[Red]\-[$$]#,##0.00"/>
    <numFmt numFmtId="188" formatCode="#,##0_ ;[Red]\-#,##0\ "/>
    <numFmt numFmtId="189" formatCode="0.00&quot; Gr.&quot;"/>
    <numFmt numFmtId="190" formatCode="_([$$-409]* #,##0.00_);_([$$-409]* \(#,##0.00\);_([$$-409]* \-??_);_(@_)"/>
    <numFmt numFmtId="191" formatCode="0.000&quot; ct&quot;"/>
    <numFmt numFmtId="192" formatCode="[$$]#,##0;[Red]\-[$$]#,##0"/>
    <numFmt numFmtId="193" formatCode="[$$-540A]#,##0.00_ ;[Red]\-[$$-540A]#,##0.00\ "/>
    <numFmt numFmtId="194" formatCode="[$$-409]#,##0.00"/>
  </numFmts>
  <fonts count="18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1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Calibri"/>
      <family val="2"/>
      <charset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2"/>
      <color rgb="FFFF0000"/>
      <name val="Times New Roman"/>
      <family val="1"/>
      <charset val="1"/>
    </font>
    <font>
      <b/>
      <sz val="11"/>
      <name val="Calibri Light"/>
      <family val="1"/>
      <scheme val="major"/>
    </font>
    <font>
      <sz val="11"/>
      <color indexed="8"/>
      <name val="Calibri Light"/>
      <family val="1"/>
      <scheme val="major"/>
    </font>
    <font>
      <b/>
      <sz val="11"/>
      <color theme="0"/>
      <name val="Calibri Light"/>
      <family val="1"/>
      <scheme val="major"/>
    </font>
    <font>
      <b/>
      <sz val="12"/>
      <color theme="0"/>
      <name val="Times New Roman"/>
      <family val="1"/>
    </font>
    <font>
      <b/>
      <sz val="12"/>
      <color rgb="FF009900"/>
      <name val="Times New Roman"/>
      <family val="1"/>
    </font>
    <font>
      <sz val="14"/>
      <color theme="1"/>
      <name val="Calibri"/>
      <family val="2"/>
      <scheme val="minor"/>
    </font>
    <font>
      <b/>
      <sz val="11"/>
      <color indexed="8"/>
      <name val="Calibri Light"/>
      <family val="1"/>
      <scheme val="major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4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45"/>
      </patternFill>
    </fill>
    <fill>
      <patternFill patternType="solid">
        <fgColor theme="7" tint="0.79998168889431442"/>
        <bgColor indexed="46"/>
      </patternFill>
    </fill>
    <fill>
      <patternFill patternType="solid">
        <fgColor rgb="FFFF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26"/>
      </patternFill>
    </fill>
    <fill>
      <patternFill patternType="solid">
        <fgColor theme="3" tint="0.79998168889431442"/>
        <bgColor indexed="42"/>
      </patternFill>
    </fill>
    <fill>
      <patternFill patternType="solid">
        <fgColor theme="6" tint="0.79998168889431442"/>
        <bgColor indexed="46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1" fillId="0" borderId="0"/>
  </cellStyleXfs>
  <cellXfs count="8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0" fontId="0" fillId="3" borderId="1" xfId="0" applyFill="1" applyBorder="1" applyAlignment="1">
      <alignment horizontal="center"/>
    </xf>
    <xf numFmtId="0" fontId="2" fillId="0" borderId="0" xfId="2" applyFont="1"/>
    <xf numFmtId="187" fontId="4" fillId="0" borderId="1" xfId="2" applyNumberFormat="1" applyFont="1" applyBorder="1" applyAlignment="1">
      <alignment horizontal="center" vertical="center"/>
    </xf>
    <xf numFmtId="0" fontId="4" fillId="0" borderId="0" xfId="2" applyFont="1" applyAlignment="1">
      <alignment wrapText="1"/>
    </xf>
    <xf numFmtId="0" fontId="2" fillId="0" borderId="0" xfId="2" applyFont="1" applyAlignment="1">
      <alignment horizontal="center" vertical="center"/>
    </xf>
    <xf numFmtId="0" fontId="4" fillId="4" borderId="0" xfId="2" applyFont="1" applyFill="1" applyAlignment="1">
      <alignment horizontal="center" vertical="center"/>
    </xf>
    <xf numFmtId="192" fontId="10" fillId="4" borderId="0" xfId="2" applyNumberFormat="1" applyFont="1" applyFill="1" applyAlignment="1">
      <alignment horizontal="center" vertical="center"/>
    </xf>
    <xf numFmtId="0" fontId="4" fillId="0" borderId="0" xfId="2" applyFont="1"/>
    <xf numFmtId="0" fontId="10" fillId="5" borderId="2" xfId="2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2" fillId="4" borderId="0" xfId="2" applyFont="1" applyFill="1"/>
    <xf numFmtId="187" fontId="4" fillId="0" borderId="0" xfId="2" applyNumberFormat="1" applyFont="1"/>
    <xf numFmtId="187" fontId="4" fillId="0" borderId="0" xfId="2" applyNumberFormat="1" applyFont="1" applyAlignment="1">
      <alignment horizontal="center" vertical="center"/>
    </xf>
    <xf numFmtId="187" fontId="4" fillId="0" borderId="0" xfId="2" applyNumberFormat="1" applyFont="1" applyAlignment="1">
      <alignment vertical="center"/>
    </xf>
    <xf numFmtId="0" fontId="3" fillId="0" borderId="0" xfId="2" applyFont="1"/>
    <xf numFmtId="0" fontId="2" fillId="0" borderId="0" xfId="0" applyFont="1"/>
    <xf numFmtId="193" fontId="4" fillId="0" borderId="2" xfId="2" applyNumberFormat="1" applyFont="1" applyBorder="1" applyAlignment="1">
      <alignment horizontal="center" vertical="center"/>
    </xf>
    <xf numFmtId="187" fontId="4" fillId="0" borderId="2" xfId="2" applyNumberFormat="1" applyFont="1" applyBorder="1" applyAlignment="1">
      <alignment horizontal="center" vertical="center"/>
    </xf>
    <xf numFmtId="0" fontId="5" fillId="0" borderId="0" xfId="0" applyFont="1" applyAlignment="1">
      <alignment horizontal="center" textRotation="90"/>
    </xf>
    <xf numFmtId="187" fontId="11" fillId="6" borderId="1" xfId="1" applyNumberFormat="1" applyFont="1" applyFill="1" applyBorder="1" applyAlignment="1">
      <alignment vertical="center" wrapText="1"/>
    </xf>
    <xf numFmtId="187" fontId="11" fillId="6" borderId="1" xfId="1" applyNumberFormat="1" applyFont="1" applyFill="1" applyBorder="1" applyAlignment="1">
      <alignment horizontal="center" vertical="center" wrapText="1"/>
    </xf>
    <xf numFmtId="0" fontId="12" fillId="0" borderId="0" xfId="2" applyFont="1"/>
    <xf numFmtId="0" fontId="4" fillId="4" borderId="0" xfId="0" applyFont="1" applyFill="1" applyAlignment="1">
      <alignment horizontal="center" vertical="center"/>
    </xf>
    <xf numFmtId="0" fontId="3" fillId="4" borderId="0" xfId="2" applyFont="1" applyFill="1"/>
    <xf numFmtId="0" fontId="11" fillId="2" borderId="1" xfId="1" applyFont="1" applyFill="1" applyBorder="1" applyAlignment="1">
      <alignment horizontal="center" vertical="center" wrapText="1"/>
    </xf>
    <xf numFmtId="191" fontId="11" fillId="2" borderId="1" xfId="1" applyNumberFormat="1" applyFont="1" applyFill="1" applyBorder="1" applyAlignment="1">
      <alignment horizontal="center" vertical="center" wrapText="1"/>
    </xf>
    <xf numFmtId="0" fontId="11" fillId="7" borderId="1" xfId="1" applyFont="1" applyFill="1" applyBorder="1" applyAlignment="1">
      <alignment horizontal="center" vertical="center" wrapText="1"/>
    </xf>
    <xf numFmtId="191" fontId="11" fillId="7" borderId="1" xfId="1" applyNumberFormat="1" applyFont="1" applyFill="1" applyBorder="1" applyAlignment="1">
      <alignment horizontal="center" vertical="center" wrapText="1"/>
    </xf>
    <xf numFmtId="189" fontId="11" fillId="8" borderId="1" xfId="1" applyNumberFormat="1" applyFont="1" applyFill="1" applyBorder="1" applyAlignment="1">
      <alignment horizontal="center" vertical="center" wrapText="1"/>
    </xf>
    <xf numFmtId="189" fontId="13" fillId="9" borderId="1" xfId="1" applyNumberFormat="1" applyFont="1" applyFill="1" applyBorder="1" applyAlignment="1">
      <alignment horizontal="left" vertical="center" wrapText="1"/>
    </xf>
    <xf numFmtId="189" fontId="11" fillId="10" borderId="1" xfId="1" applyNumberFormat="1" applyFont="1" applyFill="1" applyBorder="1" applyAlignment="1">
      <alignment horizontal="center" vertical="center" wrapText="1"/>
    </xf>
    <xf numFmtId="189" fontId="11" fillId="11" borderId="1" xfId="1" applyNumberFormat="1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textRotation="90"/>
    </xf>
    <xf numFmtId="192" fontId="10" fillId="5" borderId="1" xfId="2" applyNumberFormat="1" applyFont="1" applyFill="1" applyBorder="1" applyAlignment="1">
      <alignment horizontal="center" vertical="center"/>
    </xf>
    <xf numFmtId="190" fontId="11" fillId="13" borderId="0" xfId="1" applyNumberFormat="1" applyFont="1" applyFill="1" applyAlignment="1">
      <alignment horizontal="center" vertical="center" wrapText="1"/>
    </xf>
    <xf numFmtId="0" fontId="4" fillId="4" borderId="0" xfId="2" applyFont="1" applyFill="1"/>
    <xf numFmtId="187" fontId="5" fillId="0" borderId="1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9" fillId="0" borderId="1" xfId="2" applyFont="1" applyBorder="1" applyAlignment="1">
      <alignment horizontal="center" vertical="center"/>
    </xf>
    <xf numFmtId="188" fontId="9" fillId="4" borderId="1" xfId="2" applyNumberFormat="1" applyFont="1" applyFill="1" applyBorder="1" applyAlignment="1">
      <alignment horizontal="center" vertical="center"/>
    </xf>
    <xf numFmtId="187" fontId="9" fillId="0" borderId="1" xfId="2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8" fontId="9" fillId="0" borderId="1" xfId="2" applyNumberFormat="1" applyFont="1" applyBorder="1" applyAlignment="1">
      <alignment horizontal="center" vertical="center"/>
    </xf>
    <xf numFmtId="0" fontId="2" fillId="0" borderId="0" xfId="2" applyFont="1" applyProtection="1">
      <protection locked="0"/>
    </xf>
    <xf numFmtId="0" fontId="8" fillId="4" borderId="2" xfId="0" applyFont="1" applyFill="1" applyBorder="1" applyAlignment="1" applyProtection="1">
      <alignment horizontal="center" vertical="center"/>
      <protection locked="0"/>
    </xf>
    <xf numFmtId="187" fontId="4" fillId="14" borderId="2" xfId="2" applyNumberFormat="1" applyFont="1" applyFill="1" applyBorder="1" applyAlignment="1">
      <alignment horizontal="center" vertical="center"/>
    </xf>
    <xf numFmtId="188" fontId="15" fillId="4" borderId="2" xfId="2" applyNumberFormat="1" applyFont="1" applyFill="1" applyBorder="1" applyAlignment="1" applyProtection="1">
      <alignment horizontal="center" vertical="center"/>
      <protection locked="0"/>
    </xf>
    <xf numFmtId="187" fontId="6" fillId="15" borderId="2" xfId="2" applyNumberFormat="1" applyFont="1" applyFill="1" applyBorder="1" applyAlignment="1">
      <alignment horizontal="center" vertical="center"/>
    </xf>
    <xf numFmtId="188" fontId="4" fillId="14" borderId="2" xfId="2" applyNumberFormat="1" applyFont="1" applyFill="1" applyBorder="1" applyAlignment="1">
      <alignment horizontal="center" vertical="center"/>
    </xf>
    <xf numFmtId="187" fontId="6" fillId="8" borderId="2" xfId="2" applyNumberFormat="1" applyFont="1" applyFill="1" applyBorder="1" applyAlignment="1">
      <alignment horizontal="center" vertical="center"/>
    </xf>
    <xf numFmtId="187" fontId="6" fillId="10" borderId="2" xfId="2" applyNumberFormat="1" applyFont="1" applyFill="1" applyBorder="1" applyAlignment="1">
      <alignment horizontal="center" vertical="center"/>
    </xf>
    <xf numFmtId="194" fontId="4" fillId="16" borderId="2" xfId="2" applyNumberFormat="1" applyFont="1" applyFill="1" applyBorder="1" applyAlignment="1">
      <alignment horizontal="center" vertical="center"/>
    </xf>
    <xf numFmtId="194" fontId="6" fillId="16" borderId="2" xfId="2" applyNumberFormat="1" applyFont="1" applyFill="1" applyBorder="1" applyAlignment="1">
      <alignment horizontal="center" vertical="center" wrapText="1"/>
    </xf>
    <xf numFmtId="0" fontId="4" fillId="11" borderId="2" xfId="2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189" fontId="4" fillId="11" borderId="2" xfId="0" applyNumberFormat="1" applyFont="1" applyFill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11" fillId="17" borderId="1" xfId="1" applyFont="1" applyFill="1" applyBorder="1" applyAlignment="1">
      <alignment horizontal="center" vertical="center" wrapText="1"/>
    </xf>
    <xf numFmtId="189" fontId="11" fillId="14" borderId="1" xfId="1" applyNumberFormat="1" applyFont="1" applyFill="1" applyBorder="1" applyAlignment="1">
      <alignment horizontal="center" vertical="center" wrapText="1"/>
    </xf>
    <xf numFmtId="189" fontId="13" fillId="12" borderId="1" xfId="1" applyNumberFormat="1" applyFont="1" applyFill="1" applyBorder="1" applyAlignment="1">
      <alignment horizontal="center" vertical="center" wrapText="1"/>
    </xf>
    <xf numFmtId="190" fontId="11" fillId="7" borderId="1" xfId="1" applyNumberFormat="1" applyFont="1" applyFill="1" applyBorder="1" applyAlignment="1">
      <alignment horizontal="center" vertical="center" wrapText="1"/>
    </xf>
    <xf numFmtId="190" fontId="11" fillId="18" borderId="1" xfId="1" applyNumberFormat="1" applyFont="1" applyFill="1" applyBorder="1" applyAlignment="1">
      <alignment horizontal="center" vertical="center" wrapText="1"/>
    </xf>
    <xf numFmtId="0" fontId="17" fillId="8" borderId="1" xfId="2" applyFont="1" applyFill="1" applyBorder="1" applyAlignment="1">
      <alignment horizontal="center"/>
    </xf>
    <xf numFmtId="0" fontId="14" fillId="12" borderId="1" xfId="0" applyFont="1" applyFill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190" fontId="11" fillId="2" borderId="1" xfId="1" applyNumberFormat="1" applyFont="1" applyFill="1" applyBorder="1" applyAlignment="1">
      <alignment horizontal="center" vertical="center" wrapText="1"/>
    </xf>
    <xf numFmtId="0" fontId="17" fillId="10" borderId="1" xfId="2" applyFont="1" applyFill="1" applyBorder="1" applyAlignment="1">
      <alignment horizontal="center"/>
    </xf>
    <xf numFmtId="0" fontId="17" fillId="11" borderId="1" xfId="2" applyFont="1" applyFill="1" applyBorder="1" applyAlignment="1">
      <alignment horizontal="center"/>
    </xf>
    <xf numFmtId="0" fontId="11" fillId="19" borderId="1" xfId="1" applyFont="1" applyFill="1" applyBorder="1" applyAlignment="1">
      <alignment horizontal="center" vertical="center" wrapText="1"/>
    </xf>
    <xf numFmtId="0" fontId="11" fillId="19" borderId="3" xfId="1" applyFont="1" applyFill="1" applyBorder="1" applyAlignment="1">
      <alignment horizontal="center" vertical="center" wrapText="1"/>
    </xf>
  </cellXfs>
  <cellStyles count="3">
    <cellStyle name="Excel Built-in Explanatory Text" xfId="1" xr:uid="{00000000-0005-0000-0000-000000000000}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34</xdr:row>
      <xdr:rowOff>104775</xdr:rowOff>
    </xdr:from>
    <xdr:to>
      <xdr:col>1</xdr:col>
      <xdr:colOff>1905000</xdr:colOff>
      <xdr:row>34</xdr:row>
      <xdr:rowOff>1733550</xdr:rowOff>
    </xdr:to>
    <xdr:pic>
      <xdr:nvPicPr>
        <xdr:cNvPr id="21105" name="Picture 1">
          <a:extLst>
            <a:ext uri="{FF2B5EF4-FFF2-40B4-BE49-F238E27FC236}">
              <a16:creationId xmlns:a16="http://schemas.microsoft.com/office/drawing/2014/main" id="{A3970B90-76BA-9B95-502C-B468937CB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1358800"/>
          <a:ext cx="16287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31</xdr:row>
      <xdr:rowOff>123825</xdr:rowOff>
    </xdr:from>
    <xdr:to>
      <xdr:col>1</xdr:col>
      <xdr:colOff>1905000</xdr:colOff>
      <xdr:row>31</xdr:row>
      <xdr:rowOff>1743075</xdr:rowOff>
    </xdr:to>
    <xdr:pic>
      <xdr:nvPicPr>
        <xdr:cNvPr id="21106" name="Picture 2">
          <a:extLst>
            <a:ext uri="{FF2B5EF4-FFF2-40B4-BE49-F238E27FC236}">
              <a16:creationId xmlns:a16="http://schemas.microsoft.com/office/drawing/2014/main" id="{ADA203C6-B367-5229-B378-DFCCE3D75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589145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28</xdr:row>
      <xdr:rowOff>133350</xdr:rowOff>
    </xdr:from>
    <xdr:to>
      <xdr:col>1</xdr:col>
      <xdr:colOff>1905000</xdr:colOff>
      <xdr:row>28</xdr:row>
      <xdr:rowOff>1762125</xdr:rowOff>
    </xdr:to>
    <xdr:pic>
      <xdr:nvPicPr>
        <xdr:cNvPr id="21107" name="Picture 3">
          <a:extLst>
            <a:ext uri="{FF2B5EF4-FFF2-40B4-BE49-F238E27FC236}">
              <a16:creationId xmlns:a16="http://schemas.microsoft.com/office/drawing/2014/main" id="{E4191D7D-8A0C-9832-FDBE-77A0163A3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0528875"/>
          <a:ext cx="16287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25</xdr:row>
      <xdr:rowOff>123825</xdr:rowOff>
    </xdr:from>
    <xdr:to>
      <xdr:col>1</xdr:col>
      <xdr:colOff>1905000</xdr:colOff>
      <xdr:row>25</xdr:row>
      <xdr:rowOff>1743075</xdr:rowOff>
    </xdr:to>
    <xdr:pic>
      <xdr:nvPicPr>
        <xdr:cNvPr id="21108" name="Picture 4">
          <a:extLst>
            <a:ext uri="{FF2B5EF4-FFF2-40B4-BE49-F238E27FC236}">
              <a16:creationId xmlns:a16="http://schemas.microsoft.com/office/drawing/2014/main" id="{6501AE9C-9568-BBD1-75CB-A50C63303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510915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22</xdr:row>
      <xdr:rowOff>85725</xdr:rowOff>
    </xdr:from>
    <xdr:to>
      <xdr:col>1</xdr:col>
      <xdr:colOff>1905000</xdr:colOff>
      <xdr:row>22</xdr:row>
      <xdr:rowOff>1704975</xdr:rowOff>
    </xdr:to>
    <xdr:pic>
      <xdr:nvPicPr>
        <xdr:cNvPr id="21109" name="Picture 5">
          <a:extLst>
            <a:ext uri="{FF2B5EF4-FFF2-40B4-BE49-F238E27FC236}">
              <a16:creationId xmlns:a16="http://schemas.microsoft.com/office/drawing/2014/main" id="{15DDFA33-67AF-1E69-A3C3-C633A2CA4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972752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19</xdr:row>
      <xdr:rowOff>114300</xdr:rowOff>
    </xdr:from>
    <xdr:to>
      <xdr:col>1</xdr:col>
      <xdr:colOff>1905000</xdr:colOff>
      <xdr:row>19</xdr:row>
      <xdr:rowOff>1733550</xdr:rowOff>
    </xdr:to>
    <xdr:pic>
      <xdr:nvPicPr>
        <xdr:cNvPr id="21110" name="Picture 6">
          <a:extLst>
            <a:ext uri="{FF2B5EF4-FFF2-40B4-BE49-F238E27FC236}">
              <a16:creationId xmlns:a16="http://schemas.microsoft.com/office/drawing/2014/main" id="{250A2E07-C161-8356-BB1A-50CAAC05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432685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16</xdr:row>
      <xdr:rowOff>85725</xdr:rowOff>
    </xdr:from>
    <xdr:to>
      <xdr:col>1</xdr:col>
      <xdr:colOff>1905000</xdr:colOff>
      <xdr:row>16</xdr:row>
      <xdr:rowOff>1704975</xdr:rowOff>
    </xdr:to>
    <xdr:pic>
      <xdr:nvPicPr>
        <xdr:cNvPr id="21111" name="Picture 7">
          <a:extLst>
            <a:ext uri="{FF2B5EF4-FFF2-40B4-BE49-F238E27FC236}">
              <a16:creationId xmlns:a16="http://schemas.microsoft.com/office/drawing/2014/main" id="{CA1779E9-D424-CC3C-9FD3-15767868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889760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33</xdr:row>
      <xdr:rowOff>85725</xdr:rowOff>
    </xdr:from>
    <xdr:to>
      <xdr:col>1</xdr:col>
      <xdr:colOff>1905000</xdr:colOff>
      <xdr:row>33</xdr:row>
      <xdr:rowOff>1704975</xdr:rowOff>
    </xdr:to>
    <xdr:pic>
      <xdr:nvPicPr>
        <xdr:cNvPr id="21112" name="Picture 8">
          <a:extLst>
            <a:ext uri="{FF2B5EF4-FFF2-40B4-BE49-F238E27FC236}">
              <a16:creationId xmlns:a16="http://schemas.microsoft.com/office/drawing/2014/main" id="{4C747CF0-7BE7-9FE5-2DB0-B01C458A6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954905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30</xdr:row>
      <xdr:rowOff>95250</xdr:rowOff>
    </xdr:from>
    <xdr:to>
      <xdr:col>1</xdr:col>
      <xdr:colOff>1905000</xdr:colOff>
      <xdr:row>30</xdr:row>
      <xdr:rowOff>1724025</xdr:rowOff>
    </xdr:to>
    <xdr:pic>
      <xdr:nvPicPr>
        <xdr:cNvPr id="21113" name="Picture 9">
          <a:extLst>
            <a:ext uri="{FF2B5EF4-FFF2-40B4-BE49-F238E27FC236}">
              <a16:creationId xmlns:a16="http://schemas.microsoft.com/office/drawing/2014/main" id="{241485D9-5128-1FAF-EFBB-632256B42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4081700"/>
          <a:ext cx="16287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27</xdr:row>
      <xdr:rowOff>95250</xdr:rowOff>
    </xdr:from>
    <xdr:to>
      <xdr:col>1</xdr:col>
      <xdr:colOff>1905000</xdr:colOff>
      <xdr:row>27</xdr:row>
      <xdr:rowOff>1724025</xdr:rowOff>
    </xdr:to>
    <xdr:pic>
      <xdr:nvPicPr>
        <xdr:cNvPr id="21114" name="Picture 10">
          <a:extLst>
            <a:ext uri="{FF2B5EF4-FFF2-40B4-BE49-F238E27FC236}">
              <a16:creationId xmlns:a16="http://schemas.microsoft.com/office/drawing/2014/main" id="{1AD12329-7C0B-B2AF-DA1B-065A2C8E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8642925"/>
          <a:ext cx="16287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24</xdr:row>
      <xdr:rowOff>85725</xdr:rowOff>
    </xdr:from>
    <xdr:to>
      <xdr:col>1</xdr:col>
      <xdr:colOff>1905000</xdr:colOff>
      <xdr:row>24</xdr:row>
      <xdr:rowOff>1704975</xdr:rowOff>
    </xdr:to>
    <xdr:pic>
      <xdr:nvPicPr>
        <xdr:cNvPr id="21115" name="Picture 11">
          <a:extLst>
            <a:ext uri="{FF2B5EF4-FFF2-40B4-BE49-F238E27FC236}">
              <a16:creationId xmlns:a16="http://schemas.microsoft.com/office/drawing/2014/main" id="{197B009D-5663-2AAB-25ED-96563DCE8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325177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21</xdr:row>
      <xdr:rowOff>76200</xdr:rowOff>
    </xdr:from>
    <xdr:to>
      <xdr:col>1</xdr:col>
      <xdr:colOff>1905000</xdr:colOff>
      <xdr:row>21</xdr:row>
      <xdr:rowOff>1695450</xdr:rowOff>
    </xdr:to>
    <xdr:pic>
      <xdr:nvPicPr>
        <xdr:cNvPr id="21116" name="Picture 12">
          <a:extLst>
            <a:ext uri="{FF2B5EF4-FFF2-40B4-BE49-F238E27FC236}">
              <a16:creationId xmlns:a16="http://schemas.microsoft.com/office/drawing/2014/main" id="{F363D104-BB4F-33E1-89BB-4F6B4AE38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795587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18</xdr:row>
      <xdr:rowOff>95250</xdr:rowOff>
    </xdr:from>
    <xdr:to>
      <xdr:col>1</xdr:col>
      <xdr:colOff>1905000</xdr:colOff>
      <xdr:row>18</xdr:row>
      <xdr:rowOff>1724025</xdr:rowOff>
    </xdr:to>
    <xdr:pic>
      <xdr:nvPicPr>
        <xdr:cNvPr id="21117" name="Picture 13">
          <a:extLst>
            <a:ext uri="{FF2B5EF4-FFF2-40B4-BE49-F238E27FC236}">
              <a16:creationId xmlns:a16="http://schemas.microsoft.com/office/drawing/2014/main" id="{618D19EB-0BBB-06AB-456E-79DE20F18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574250"/>
          <a:ext cx="16287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15</xdr:row>
      <xdr:rowOff>123825</xdr:rowOff>
    </xdr:from>
    <xdr:to>
      <xdr:col>1</xdr:col>
      <xdr:colOff>1905000</xdr:colOff>
      <xdr:row>15</xdr:row>
      <xdr:rowOff>1752600</xdr:rowOff>
    </xdr:to>
    <xdr:pic>
      <xdr:nvPicPr>
        <xdr:cNvPr id="21118" name="Picture 14">
          <a:extLst>
            <a:ext uri="{FF2B5EF4-FFF2-40B4-BE49-F238E27FC236}">
              <a16:creationId xmlns:a16="http://schemas.microsoft.com/office/drawing/2014/main" id="{CF259206-4E72-2E9B-94FD-5F1477205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145000"/>
          <a:ext cx="16287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35</xdr:row>
      <xdr:rowOff>76200</xdr:rowOff>
    </xdr:from>
    <xdr:to>
      <xdr:col>1</xdr:col>
      <xdr:colOff>1905000</xdr:colOff>
      <xdr:row>35</xdr:row>
      <xdr:rowOff>1695450</xdr:rowOff>
    </xdr:to>
    <xdr:pic>
      <xdr:nvPicPr>
        <xdr:cNvPr id="21119" name="Picture 15">
          <a:extLst>
            <a:ext uri="{FF2B5EF4-FFF2-40B4-BE49-F238E27FC236}">
              <a16:creationId xmlns:a16="http://schemas.microsoft.com/office/drawing/2014/main" id="{BCF8F8AF-29FF-1A4F-1DFF-D568A56D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312092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32</xdr:row>
      <xdr:rowOff>104775</xdr:rowOff>
    </xdr:from>
    <xdr:to>
      <xdr:col>1</xdr:col>
      <xdr:colOff>1905000</xdr:colOff>
      <xdr:row>32</xdr:row>
      <xdr:rowOff>1724025</xdr:rowOff>
    </xdr:to>
    <xdr:pic>
      <xdr:nvPicPr>
        <xdr:cNvPr id="21120" name="Picture 16">
          <a:extLst>
            <a:ext uri="{FF2B5EF4-FFF2-40B4-BE49-F238E27FC236}">
              <a16:creationId xmlns:a16="http://schemas.microsoft.com/office/drawing/2014/main" id="{FC02A30C-9736-5E81-E38A-64937A890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768215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29</xdr:row>
      <xdr:rowOff>76200</xdr:rowOff>
    </xdr:from>
    <xdr:to>
      <xdr:col>1</xdr:col>
      <xdr:colOff>1905000</xdr:colOff>
      <xdr:row>29</xdr:row>
      <xdr:rowOff>1695450</xdr:rowOff>
    </xdr:to>
    <xdr:pic>
      <xdr:nvPicPr>
        <xdr:cNvPr id="21121" name="Picture 17">
          <a:extLst>
            <a:ext uri="{FF2B5EF4-FFF2-40B4-BE49-F238E27FC236}">
              <a16:creationId xmlns:a16="http://schemas.microsoft.com/office/drawing/2014/main" id="{8EC0C652-FBC7-D051-ADB0-F4D719F1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225290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26</xdr:row>
      <xdr:rowOff>104775</xdr:rowOff>
    </xdr:from>
    <xdr:to>
      <xdr:col>1</xdr:col>
      <xdr:colOff>1905000</xdr:colOff>
      <xdr:row>26</xdr:row>
      <xdr:rowOff>1724025</xdr:rowOff>
    </xdr:to>
    <xdr:pic>
      <xdr:nvPicPr>
        <xdr:cNvPr id="21122" name="Picture 18">
          <a:extLst>
            <a:ext uri="{FF2B5EF4-FFF2-40B4-BE49-F238E27FC236}">
              <a16:creationId xmlns:a16="http://schemas.microsoft.com/office/drawing/2014/main" id="{0300AB14-7070-D915-A86A-E9AB1CE7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687127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23</xdr:row>
      <xdr:rowOff>28575</xdr:rowOff>
    </xdr:from>
    <xdr:to>
      <xdr:col>1</xdr:col>
      <xdr:colOff>1819275</xdr:colOff>
      <xdr:row>23</xdr:row>
      <xdr:rowOff>1657350</xdr:rowOff>
    </xdr:to>
    <xdr:pic>
      <xdr:nvPicPr>
        <xdr:cNvPr id="21123" name="Picture 19">
          <a:extLst>
            <a:ext uri="{FF2B5EF4-FFF2-40B4-BE49-F238E27FC236}">
              <a16:creationId xmlns:a16="http://schemas.microsoft.com/office/drawing/2014/main" id="{A7E9A352-7E93-BBC5-CA71-863A0FC6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1461075"/>
          <a:ext cx="16287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20</xdr:row>
      <xdr:rowOff>76200</xdr:rowOff>
    </xdr:from>
    <xdr:to>
      <xdr:col>1</xdr:col>
      <xdr:colOff>1905000</xdr:colOff>
      <xdr:row>20</xdr:row>
      <xdr:rowOff>1695450</xdr:rowOff>
    </xdr:to>
    <xdr:pic>
      <xdr:nvPicPr>
        <xdr:cNvPr id="21124" name="Picture 20">
          <a:extLst>
            <a:ext uri="{FF2B5EF4-FFF2-40B4-BE49-F238E27FC236}">
              <a16:creationId xmlns:a16="http://schemas.microsoft.com/office/drawing/2014/main" id="{D26C86BC-609B-AA99-0428-27BA2E06E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609850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17</xdr:row>
      <xdr:rowOff>133350</xdr:rowOff>
    </xdr:from>
    <xdr:to>
      <xdr:col>1</xdr:col>
      <xdr:colOff>1905000</xdr:colOff>
      <xdr:row>17</xdr:row>
      <xdr:rowOff>1752600</xdr:rowOff>
    </xdr:to>
    <xdr:pic>
      <xdr:nvPicPr>
        <xdr:cNvPr id="21125" name="Picture 21">
          <a:extLst>
            <a:ext uri="{FF2B5EF4-FFF2-40B4-BE49-F238E27FC236}">
              <a16:creationId xmlns:a16="http://schemas.microsoft.com/office/drawing/2014/main" id="{9E1C806E-6293-CF37-4D27-1D45C0ACE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080260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11</xdr:row>
      <xdr:rowOff>47625</xdr:rowOff>
    </xdr:from>
    <xdr:to>
      <xdr:col>1</xdr:col>
      <xdr:colOff>1905000</xdr:colOff>
      <xdr:row>11</xdr:row>
      <xdr:rowOff>1666875</xdr:rowOff>
    </xdr:to>
    <xdr:pic>
      <xdr:nvPicPr>
        <xdr:cNvPr id="21126" name="Picture 22">
          <a:extLst>
            <a:ext uri="{FF2B5EF4-FFF2-40B4-BE49-F238E27FC236}">
              <a16:creationId xmlns:a16="http://schemas.microsoft.com/office/drawing/2014/main" id="{F7777CCC-0F33-FFDC-FB66-3BD9DC13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91552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12</xdr:row>
      <xdr:rowOff>19050</xdr:rowOff>
    </xdr:from>
    <xdr:to>
      <xdr:col>1</xdr:col>
      <xdr:colOff>1914525</xdr:colOff>
      <xdr:row>12</xdr:row>
      <xdr:rowOff>1638300</xdr:rowOff>
    </xdr:to>
    <xdr:pic>
      <xdr:nvPicPr>
        <xdr:cNvPr id="21127" name="Picture 23">
          <a:extLst>
            <a:ext uri="{FF2B5EF4-FFF2-40B4-BE49-F238E27FC236}">
              <a16:creationId xmlns:a16="http://schemas.microsoft.com/office/drawing/2014/main" id="{E2AD1013-EE4A-11D3-7298-A82C10360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64907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14</xdr:row>
      <xdr:rowOff>114300</xdr:rowOff>
    </xdr:from>
    <xdr:to>
      <xdr:col>1</xdr:col>
      <xdr:colOff>1905000</xdr:colOff>
      <xdr:row>14</xdr:row>
      <xdr:rowOff>1743075</xdr:rowOff>
    </xdr:to>
    <xdr:pic>
      <xdr:nvPicPr>
        <xdr:cNvPr id="21128" name="Picture 24">
          <a:extLst>
            <a:ext uri="{FF2B5EF4-FFF2-40B4-BE49-F238E27FC236}">
              <a16:creationId xmlns:a16="http://schemas.microsoft.com/office/drawing/2014/main" id="{8DFB19DB-1899-0689-B1A9-18BB67F5A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5259050"/>
          <a:ext cx="16287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13</xdr:row>
      <xdr:rowOff>66675</xdr:rowOff>
    </xdr:from>
    <xdr:to>
      <xdr:col>1</xdr:col>
      <xdr:colOff>1905000</xdr:colOff>
      <xdr:row>13</xdr:row>
      <xdr:rowOff>1685925</xdr:rowOff>
    </xdr:to>
    <xdr:pic>
      <xdr:nvPicPr>
        <xdr:cNvPr id="21129" name="Picture 25">
          <a:extLst>
            <a:ext uri="{FF2B5EF4-FFF2-40B4-BE49-F238E27FC236}">
              <a16:creationId xmlns:a16="http://schemas.microsoft.com/office/drawing/2014/main" id="{630FED43-1F8D-E187-64D5-5EE0C3A3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342072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7</xdr:row>
      <xdr:rowOff>66675</xdr:rowOff>
    </xdr:from>
    <xdr:to>
      <xdr:col>1</xdr:col>
      <xdr:colOff>1905000</xdr:colOff>
      <xdr:row>7</xdr:row>
      <xdr:rowOff>1685925</xdr:rowOff>
    </xdr:to>
    <xdr:pic>
      <xdr:nvPicPr>
        <xdr:cNvPr id="21130" name="Picture 26">
          <a:extLst>
            <a:ext uri="{FF2B5EF4-FFF2-40B4-BE49-F238E27FC236}">
              <a16:creationId xmlns:a16="http://schemas.microsoft.com/office/drawing/2014/main" id="{98BF5849-DA61-A64E-21CD-5BBDD9B58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94322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</xdr:row>
      <xdr:rowOff>47625</xdr:rowOff>
    </xdr:from>
    <xdr:to>
      <xdr:col>1</xdr:col>
      <xdr:colOff>1905000</xdr:colOff>
      <xdr:row>6</xdr:row>
      <xdr:rowOff>1666875</xdr:rowOff>
    </xdr:to>
    <xdr:pic>
      <xdr:nvPicPr>
        <xdr:cNvPr id="21131" name="Picture 27">
          <a:extLst>
            <a:ext uri="{FF2B5EF4-FFF2-40B4-BE49-F238E27FC236}">
              <a16:creationId xmlns:a16="http://schemas.microsoft.com/office/drawing/2014/main" id="{1E6BBA4F-0798-DF66-A19D-AB35834DA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07632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8</xdr:row>
      <xdr:rowOff>66675</xdr:rowOff>
    </xdr:from>
    <xdr:to>
      <xdr:col>1</xdr:col>
      <xdr:colOff>1905000</xdr:colOff>
      <xdr:row>8</xdr:row>
      <xdr:rowOff>1685925</xdr:rowOff>
    </xdr:to>
    <xdr:pic>
      <xdr:nvPicPr>
        <xdr:cNvPr id="21132" name="Picture 28">
          <a:extLst>
            <a:ext uri="{FF2B5EF4-FFF2-40B4-BE49-F238E27FC236}">
              <a16:creationId xmlns:a16="http://schemas.microsoft.com/office/drawing/2014/main" id="{3A186B8B-674D-1A9F-62B5-8EA958E4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66725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</xdr:row>
      <xdr:rowOff>76200</xdr:rowOff>
    </xdr:from>
    <xdr:to>
      <xdr:col>1</xdr:col>
      <xdr:colOff>1905000</xdr:colOff>
      <xdr:row>9</xdr:row>
      <xdr:rowOff>1695450</xdr:rowOff>
    </xdr:to>
    <xdr:pic>
      <xdr:nvPicPr>
        <xdr:cNvPr id="21133" name="Picture 29">
          <a:extLst>
            <a:ext uri="{FF2B5EF4-FFF2-40B4-BE49-F238E27FC236}">
              <a16:creationId xmlns:a16="http://schemas.microsoft.com/office/drawing/2014/main" id="{2EBF0DA5-8414-CE58-E249-722156BA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372225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10</xdr:row>
      <xdr:rowOff>133350</xdr:rowOff>
    </xdr:from>
    <xdr:to>
      <xdr:col>1</xdr:col>
      <xdr:colOff>1905000</xdr:colOff>
      <xdr:row>10</xdr:row>
      <xdr:rowOff>1752600</xdr:rowOff>
    </xdr:to>
    <xdr:pic>
      <xdr:nvPicPr>
        <xdr:cNvPr id="21134" name="Picture 30">
          <a:extLst>
            <a:ext uri="{FF2B5EF4-FFF2-40B4-BE49-F238E27FC236}">
              <a16:creationId xmlns:a16="http://schemas.microsoft.com/office/drawing/2014/main" id="{B9A2D23B-949E-7F0F-8C2C-2B9191876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210550"/>
          <a:ext cx="16287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36</xdr:row>
      <xdr:rowOff>123825</xdr:rowOff>
    </xdr:from>
    <xdr:to>
      <xdr:col>1</xdr:col>
      <xdr:colOff>1876425</xdr:colOff>
      <xdr:row>36</xdr:row>
      <xdr:rowOff>1676400</xdr:rowOff>
    </xdr:to>
    <xdr:pic>
      <xdr:nvPicPr>
        <xdr:cNvPr id="21135" name="Picture 1">
          <a:extLst>
            <a:ext uri="{FF2B5EF4-FFF2-40B4-BE49-F238E27FC236}">
              <a16:creationId xmlns:a16="http://schemas.microsoft.com/office/drawing/2014/main" id="{6B8DD8C9-2D9B-CF37-AE02-A9A9C1682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4978300"/>
          <a:ext cx="1552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37</xdr:row>
      <xdr:rowOff>95250</xdr:rowOff>
    </xdr:from>
    <xdr:to>
      <xdr:col>1</xdr:col>
      <xdr:colOff>1847850</xdr:colOff>
      <xdr:row>37</xdr:row>
      <xdr:rowOff>1647825</xdr:rowOff>
    </xdr:to>
    <xdr:pic>
      <xdr:nvPicPr>
        <xdr:cNvPr id="21136" name="Picture 2">
          <a:extLst>
            <a:ext uri="{FF2B5EF4-FFF2-40B4-BE49-F238E27FC236}">
              <a16:creationId xmlns:a16="http://schemas.microsoft.com/office/drawing/2014/main" id="{684CE258-ABA6-F0C4-4BBF-114007756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730900"/>
          <a:ext cx="1552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38</xdr:row>
      <xdr:rowOff>133350</xdr:rowOff>
    </xdr:from>
    <xdr:to>
      <xdr:col>1</xdr:col>
      <xdr:colOff>1914525</xdr:colOff>
      <xdr:row>38</xdr:row>
      <xdr:rowOff>1685925</xdr:rowOff>
    </xdr:to>
    <xdr:pic>
      <xdr:nvPicPr>
        <xdr:cNvPr id="21137" name="Picture 3">
          <a:extLst>
            <a:ext uri="{FF2B5EF4-FFF2-40B4-BE49-F238E27FC236}">
              <a16:creationId xmlns:a16="http://schemas.microsoft.com/office/drawing/2014/main" id="{43DBA56C-5498-7FFA-82BE-9C819966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8578750"/>
          <a:ext cx="15430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39</xdr:row>
      <xdr:rowOff>57150</xdr:rowOff>
    </xdr:from>
    <xdr:to>
      <xdr:col>1</xdr:col>
      <xdr:colOff>1933575</xdr:colOff>
      <xdr:row>39</xdr:row>
      <xdr:rowOff>1609725</xdr:rowOff>
    </xdr:to>
    <xdr:pic>
      <xdr:nvPicPr>
        <xdr:cNvPr id="21138" name="Picture 4">
          <a:extLst>
            <a:ext uri="{FF2B5EF4-FFF2-40B4-BE49-F238E27FC236}">
              <a16:creationId xmlns:a16="http://schemas.microsoft.com/office/drawing/2014/main" id="{DB39D67D-18A7-63E4-3504-E1B701EF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60312300"/>
          <a:ext cx="1552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40</xdr:row>
      <xdr:rowOff>66675</xdr:rowOff>
    </xdr:from>
    <xdr:to>
      <xdr:col>1</xdr:col>
      <xdr:colOff>1905000</xdr:colOff>
      <xdr:row>40</xdr:row>
      <xdr:rowOff>1619250</xdr:rowOff>
    </xdr:to>
    <xdr:pic>
      <xdr:nvPicPr>
        <xdr:cNvPr id="21139" name="Picture 5">
          <a:extLst>
            <a:ext uri="{FF2B5EF4-FFF2-40B4-BE49-F238E27FC236}">
              <a16:creationId xmlns:a16="http://schemas.microsoft.com/office/drawing/2014/main" id="{283C0422-F5FE-E183-DEED-1223FD758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169675"/>
          <a:ext cx="1552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41</xdr:row>
      <xdr:rowOff>85725</xdr:rowOff>
    </xdr:from>
    <xdr:to>
      <xdr:col>1</xdr:col>
      <xdr:colOff>1885950</xdr:colOff>
      <xdr:row>41</xdr:row>
      <xdr:rowOff>1676400</xdr:rowOff>
    </xdr:to>
    <xdr:pic>
      <xdr:nvPicPr>
        <xdr:cNvPr id="21140" name="Picture 1">
          <a:extLst>
            <a:ext uri="{FF2B5EF4-FFF2-40B4-BE49-F238E27FC236}">
              <a16:creationId xmlns:a16="http://schemas.microsoft.com/office/drawing/2014/main" id="{2568EF11-A900-41B7-B979-F8874BE4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4008000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42</xdr:row>
      <xdr:rowOff>161925</xdr:rowOff>
    </xdr:from>
    <xdr:to>
      <xdr:col>1</xdr:col>
      <xdr:colOff>1847850</xdr:colOff>
      <xdr:row>42</xdr:row>
      <xdr:rowOff>1762125</xdr:rowOff>
    </xdr:to>
    <xdr:pic>
      <xdr:nvPicPr>
        <xdr:cNvPr id="21141" name="Picture 2">
          <a:extLst>
            <a:ext uri="{FF2B5EF4-FFF2-40B4-BE49-F238E27FC236}">
              <a16:creationId xmlns:a16="http://schemas.microsoft.com/office/drawing/2014/main" id="{D670DEC4-67E5-9662-8FF5-008FAD659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581775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43</xdr:row>
      <xdr:rowOff>104775</xdr:rowOff>
    </xdr:from>
    <xdr:to>
      <xdr:col>1</xdr:col>
      <xdr:colOff>1857375</xdr:colOff>
      <xdr:row>43</xdr:row>
      <xdr:rowOff>1704975</xdr:rowOff>
    </xdr:to>
    <xdr:pic>
      <xdr:nvPicPr>
        <xdr:cNvPr id="21142" name="Picture 3">
          <a:extLst>
            <a:ext uri="{FF2B5EF4-FFF2-40B4-BE49-F238E27FC236}">
              <a16:creationId xmlns:a16="http://schemas.microsoft.com/office/drawing/2014/main" id="{93BF4E19-2CCF-92A0-6547-E6270773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6757987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44</xdr:row>
      <xdr:rowOff>57150</xdr:rowOff>
    </xdr:from>
    <xdr:to>
      <xdr:col>1</xdr:col>
      <xdr:colOff>1847850</xdr:colOff>
      <xdr:row>44</xdr:row>
      <xdr:rowOff>1657350</xdr:rowOff>
    </xdr:to>
    <xdr:pic>
      <xdr:nvPicPr>
        <xdr:cNvPr id="21143" name="Picture 4">
          <a:extLst>
            <a:ext uri="{FF2B5EF4-FFF2-40B4-BE49-F238E27FC236}">
              <a16:creationId xmlns:a16="http://schemas.microsoft.com/office/drawing/2014/main" id="{23B5285F-5459-0A71-BAFB-F8B8613C6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934200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45</xdr:row>
      <xdr:rowOff>114300</xdr:rowOff>
    </xdr:from>
    <xdr:to>
      <xdr:col>1</xdr:col>
      <xdr:colOff>1828800</xdr:colOff>
      <xdr:row>45</xdr:row>
      <xdr:rowOff>1704975</xdr:rowOff>
    </xdr:to>
    <xdr:pic>
      <xdr:nvPicPr>
        <xdr:cNvPr id="21144" name="Picture 5">
          <a:extLst>
            <a:ext uri="{FF2B5EF4-FFF2-40B4-BE49-F238E27FC236}">
              <a16:creationId xmlns:a16="http://schemas.microsoft.com/office/drawing/2014/main" id="{42509F3D-C813-1D7E-87E3-5BB521F7B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1208900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46</xdr:row>
      <xdr:rowOff>161925</xdr:rowOff>
    </xdr:from>
    <xdr:to>
      <xdr:col>1</xdr:col>
      <xdr:colOff>1809750</xdr:colOff>
      <xdr:row>46</xdr:row>
      <xdr:rowOff>1676400</xdr:rowOff>
    </xdr:to>
    <xdr:pic>
      <xdr:nvPicPr>
        <xdr:cNvPr id="21145" name="Picture 6">
          <a:extLst>
            <a:ext uri="{FF2B5EF4-FFF2-40B4-BE49-F238E27FC236}">
              <a16:creationId xmlns:a16="http://schemas.microsoft.com/office/drawing/2014/main" id="{A57F3382-CB3D-2785-EC8C-8364D753C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066275"/>
          <a:ext cx="15144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47</xdr:row>
      <xdr:rowOff>85725</xdr:rowOff>
    </xdr:from>
    <xdr:to>
      <xdr:col>1</xdr:col>
      <xdr:colOff>1847850</xdr:colOff>
      <xdr:row>47</xdr:row>
      <xdr:rowOff>1676400</xdr:rowOff>
    </xdr:to>
    <xdr:pic>
      <xdr:nvPicPr>
        <xdr:cNvPr id="21146" name="Picture 7">
          <a:extLst>
            <a:ext uri="{FF2B5EF4-FFF2-40B4-BE49-F238E27FC236}">
              <a16:creationId xmlns:a16="http://schemas.microsoft.com/office/drawing/2014/main" id="{950F69D9-D050-00CE-05E5-DAA9D2D3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4818875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48</xdr:row>
      <xdr:rowOff>142875</xdr:rowOff>
    </xdr:from>
    <xdr:to>
      <xdr:col>1</xdr:col>
      <xdr:colOff>1847850</xdr:colOff>
      <xdr:row>48</xdr:row>
      <xdr:rowOff>1733550</xdr:rowOff>
    </xdr:to>
    <xdr:pic>
      <xdr:nvPicPr>
        <xdr:cNvPr id="21147" name="Picture 8">
          <a:extLst>
            <a:ext uri="{FF2B5EF4-FFF2-40B4-BE49-F238E27FC236}">
              <a16:creationId xmlns:a16="http://schemas.microsoft.com/office/drawing/2014/main" id="{AC112CD2-4469-780F-5264-06415B9F4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6733400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49</xdr:row>
      <xdr:rowOff>66675</xdr:rowOff>
    </xdr:from>
    <xdr:to>
      <xdr:col>1</xdr:col>
      <xdr:colOff>1905000</xdr:colOff>
      <xdr:row>49</xdr:row>
      <xdr:rowOff>1666875</xdr:rowOff>
    </xdr:to>
    <xdr:pic>
      <xdr:nvPicPr>
        <xdr:cNvPr id="21148" name="Picture 9">
          <a:extLst>
            <a:ext uri="{FF2B5EF4-FFF2-40B4-BE49-F238E27FC236}">
              <a16:creationId xmlns:a16="http://schemas.microsoft.com/office/drawing/2014/main" id="{57C995AD-0592-FB24-A473-A447C530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841932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50</xdr:row>
      <xdr:rowOff>123825</xdr:rowOff>
    </xdr:from>
    <xdr:to>
      <xdr:col>1</xdr:col>
      <xdr:colOff>1857375</xdr:colOff>
      <xdr:row>50</xdr:row>
      <xdr:rowOff>1724025</xdr:rowOff>
    </xdr:to>
    <xdr:pic>
      <xdr:nvPicPr>
        <xdr:cNvPr id="21149" name="Picture 10">
          <a:extLst>
            <a:ext uri="{FF2B5EF4-FFF2-40B4-BE49-F238E27FC236}">
              <a16:creationId xmlns:a16="http://schemas.microsoft.com/office/drawing/2014/main" id="{178A1A07-5D56-52C3-6A4C-D90BD7C6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025765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51</xdr:row>
      <xdr:rowOff>66675</xdr:rowOff>
    </xdr:from>
    <xdr:to>
      <xdr:col>1</xdr:col>
      <xdr:colOff>1847850</xdr:colOff>
      <xdr:row>51</xdr:row>
      <xdr:rowOff>1666875</xdr:rowOff>
    </xdr:to>
    <xdr:pic>
      <xdr:nvPicPr>
        <xdr:cNvPr id="21150" name="Picture 11">
          <a:extLst>
            <a:ext uri="{FF2B5EF4-FFF2-40B4-BE49-F238E27FC236}">
              <a16:creationId xmlns:a16="http://schemas.microsoft.com/office/drawing/2014/main" id="{D4F2D3D8-E121-4BBC-8AD2-D91A43AF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8201977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52</xdr:row>
      <xdr:rowOff>171450</xdr:rowOff>
    </xdr:from>
    <xdr:to>
      <xdr:col>1</xdr:col>
      <xdr:colOff>1819275</xdr:colOff>
      <xdr:row>52</xdr:row>
      <xdr:rowOff>1762125</xdr:rowOff>
    </xdr:to>
    <xdr:pic>
      <xdr:nvPicPr>
        <xdr:cNvPr id="21151" name="Picture 12">
          <a:extLst>
            <a:ext uri="{FF2B5EF4-FFF2-40B4-BE49-F238E27FC236}">
              <a16:creationId xmlns:a16="http://schemas.microsoft.com/office/drawing/2014/main" id="{B0E1DF87-107F-D006-5691-B02FA1F8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3886675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53</xdr:row>
      <xdr:rowOff>171450</xdr:rowOff>
    </xdr:from>
    <xdr:to>
      <xdr:col>1</xdr:col>
      <xdr:colOff>1914525</xdr:colOff>
      <xdr:row>53</xdr:row>
      <xdr:rowOff>1762125</xdr:rowOff>
    </xdr:to>
    <xdr:pic>
      <xdr:nvPicPr>
        <xdr:cNvPr id="21152" name="Picture 13">
          <a:extLst>
            <a:ext uri="{FF2B5EF4-FFF2-40B4-BE49-F238E27FC236}">
              <a16:creationId xmlns:a16="http://schemas.microsoft.com/office/drawing/2014/main" id="{B7802F3A-6648-C9F1-3721-7C4046E4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5715475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54</xdr:row>
      <xdr:rowOff>76200</xdr:rowOff>
    </xdr:from>
    <xdr:to>
      <xdr:col>1</xdr:col>
      <xdr:colOff>1876425</xdr:colOff>
      <xdr:row>54</xdr:row>
      <xdr:rowOff>1666875</xdr:rowOff>
    </xdr:to>
    <xdr:pic>
      <xdr:nvPicPr>
        <xdr:cNvPr id="21153" name="Picture 14">
          <a:extLst>
            <a:ext uri="{FF2B5EF4-FFF2-40B4-BE49-F238E27FC236}">
              <a16:creationId xmlns:a16="http://schemas.microsoft.com/office/drawing/2014/main" id="{0156C335-CB5E-AA2A-1C48-45E7C6CD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7439500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55</xdr:row>
      <xdr:rowOff>57150</xdr:rowOff>
    </xdr:from>
    <xdr:to>
      <xdr:col>1</xdr:col>
      <xdr:colOff>1933575</xdr:colOff>
      <xdr:row>55</xdr:row>
      <xdr:rowOff>1657350</xdr:rowOff>
    </xdr:to>
    <xdr:pic>
      <xdr:nvPicPr>
        <xdr:cNvPr id="21154" name="Picture 15">
          <a:extLst>
            <a:ext uri="{FF2B5EF4-FFF2-40B4-BE49-F238E27FC236}">
              <a16:creationId xmlns:a16="http://schemas.microsoft.com/office/drawing/2014/main" id="{8FF6538B-7EFB-C1C8-179F-6AA5FD096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923972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56</xdr:row>
      <xdr:rowOff>123825</xdr:rowOff>
    </xdr:from>
    <xdr:to>
      <xdr:col>1</xdr:col>
      <xdr:colOff>1933575</xdr:colOff>
      <xdr:row>56</xdr:row>
      <xdr:rowOff>1724025</xdr:rowOff>
    </xdr:to>
    <xdr:pic>
      <xdr:nvPicPr>
        <xdr:cNvPr id="21155" name="Picture 16">
          <a:extLst>
            <a:ext uri="{FF2B5EF4-FFF2-40B4-BE49-F238E27FC236}">
              <a16:creationId xmlns:a16="http://schemas.microsoft.com/office/drawing/2014/main" id="{9FFD2445-640E-18BD-030D-0B8D5FFB4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102090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57</xdr:row>
      <xdr:rowOff>152400</xdr:rowOff>
    </xdr:from>
    <xdr:to>
      <xdr:col>1</xdr:col>
      <xdr:colOff>1905000</xdr:colOff>
      <xdr:row>58</xdr:row>
      <xdr:rowOff>0</xdr:rowOff>
    </xdr:to>
    <xdr:pic>
      <xdr:nvPicPr>
        <xdr:cNvPr id="21156" name="Picture 17">
          <a:extLst>
            <a:ext uri="{FF2B5EF4-FFF2-40B4-BE49-F238E27FC236}">
              <a16:creationId xmlns:a16="http://schemas.microsoft.com/office/drawing/2014/main" id="{81E69763-C2E7-70EA-199E-EC1C00E58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83065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58</xdr:row>
      <xdr:rowOff>123825</xdr:rowOff>
    </xdr:from>
    <xdr:to>
      <xdr:col>1</xdr:col>
      <xdr:colOff>1933575</xdr:colOff>
      <xdr:row>58</xdr:row>
      <xdr:rowOff>1724025</xdr:rowOff>
    </xdr:to>
    <xdr:pic>
      <xdr:nvPicPr>
        <xdr:cNvPr id="21157" name="Picture 18">
          <a:extLst>
            <a:ext uri="{FF2B5EF4-FFF2-40B4-BE49-F238E27FC236}">
              <a16:creationId xmlns:a16="http://schemas.microsoft.com/office/drawing/2014/main" id="{1219C4EF-8F74-1E83-9234-26CD41F5D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455467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59</xdr:row>
      <xdr:rowOff>114300</xdr:rowOff>
    </xdr:from>
    <xdr:to>
      <xdr:col>1</xdr:col>
      <xdr:colOff>1876425</xdr:colOff>
      <xdr:row>59</xdr:row>
      <xdr:rowOff>1714500</xdr:rowOff>
    </xdr:to>
    <xdr:pic>
      <xdr:nvPicPr>
        <xdr:cNvPr id="21158" name="Picture 19">
          <a:extLst>
            <a:ext uri="{FF2B5EF4-FFF2-40B4-BE49-F238E27FC236}">
              <a16:creationId xmlns:a16="http://schemas.microsoft.com/office/drawing/2014/main" id="{C6AF14CD-F0E9-F7BA-0F68-925F900F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637395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60</xdr:row>
      <xdr:rowOff>142875</xdr:rowOff>
    </xdr:from>
    <xdr:to>
      <xdr:col>1</xdr:col>
      <xdr:colOff>1885950</xdr:colOff>
      <xdr:row>60</xdr:row>
      <xdr:rowOff>1743075</xdr:rowOff>
    </xdr:to>
    <xdr:pic>
      <xdr:nvPicPr>
        <xdr:cNvPr id="21159" name="Picture 20">
          <a:extLst>
            <a:ext uri="{FF2B5EF4-FFF2-40B4-BE49-F238E27FC236}">
              <a16:creationId xmlns:a16="http://schemas.microsoft.com/office/drawing/2014/main" id="{2403A033-3AA1-4567-AA92-1C945839B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193225"/>
          <a:ext cx="15906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133350</xdr:rowOff>
    </xdr:from>
    <xdr:to>
      <xdr:col>1</xdr:col>
      <xdr:colOff>1905000</xdr:colOff>
      <xdr:row>61</xdr:row>
      <xdr:rowOff>1724025</xdr:rowOff>
    </xdr:to>
    <xdr:pic>
      <xdr:nvPicPr>
        <xdr:cNvPr id="21160" name="Picture 21">
          <a:extLst>
            <a:ext uri="{FF2B5EF4-FFF2-40B4-BE49-F238E27FC236}">
              <a16:creationId xmlns:a16="http://schemas.microsoft.com/office/drawing/2014/main" id="{48177F5F-F6A4-EA86-47DE-4FDB60DFC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00012500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62</xdr:row>
      <xdr:rowOff>133350</xdr:rowOff>
    </xdr:from>
    <xdr:to>
      <xdr:col>1</xdr:col>
      <xdr:colOff>1847850</xdr:colOff>
      <xdr:row>62</xdr:row>
      <xdr:rowOff>1724025</xdr:rowOff>
    </xdr:to>
    <xdr:pic>
      <xdr:nvPicPr>
        <xdr:cNvPr id="21161" name="Picture 22">
          <a:extLst>
            <a:ext uri="{FF2B5EF4-FFF2-40B4-BE49-F238E27FC236}">
              <a16:creationId xmlns:a16="http://schemas.microsoft.com/office/drawing/2014/main" id="{A15E03DB-BEAD-F0B5-B888-74738CB1F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1793675"/>
          <a:ext cx="16002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63</xdr:row>
      <xdr:rowOff>180975</xdr:rowOff>
    </xdr:from>
    <xdr:to>
      <xdr:col>1</xdr:col>
      <xdr:colOff>1866900</xdr:colOff>
      <xdr:row>63</xdr:row>
      <xdr:rowOff>1781175</xdr:rowOff>
    </xdr:to>
    <xdr:pic>
      <xdr:nvPicPr>
        <xdr:cNvPr id="21162" name="Picture 23">
          <a:extLst>
            <a:ext uri="{FF2B5EF4-FFF2-40B4-BE49-F238E27FC236}">
              <a16:creationId xmlns:a16="http://schemas.microsoft.com/office/drawing/2014/main" id="{F6C82A41-E5D4-83E7-5522-B519B72F3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0362247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64</xdr:row>
      <xdr:rowOff>123825</xdr:rowOff>
    </xdr:from>
    <xdr:to>
      <xdr:col>1</xdr:col>
      <xdr:colOff>1847850</xdr:colOff>
      <xdr:row>64</xdr:row>
      <xdr:rowOff>1724025</xdr:rowOff>
    </xdr:to>
    <xdr:pic>
      <xdr:nvPicPr>
        <xdr:cNvPr id="21163" name="Picture 1">
          <a:extLst>
            <a:ext uri="{FF2B5EF4-FFF2-40B4-BE49-F238E27FC236}">
              <a16:creationId xmlns:a16="http://schemas.microsoft.com/office/drawing/2014/main" id="{257B4B97-ADF5-AA00-BFE1-1F0552D6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538460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65</xdr:row>
      <xdr:rowOff>57150</xdr:rowOff>
    </xdr:from>
    <xdr:to>
      <xdr:col>1</xdr:col>
      <xdr:colOff>1838325</xdr:colOff>
      <xdr:row>65</xdr:row>
      <xdr:rowOff>1666875</xdr:rowOff>
    </xdr:to>
    <xdr:pic>
      <xdr:nvPicPr>
        <xdr:cNvPr id="21164" name="Picture 2">
          <a:extLst>
            <a:ext uri="{FF2B5EF4-FFF2-40B4-BE49-F238E27FC236}">
              <a16:creationId xmlns:a16="http://schemas.microsoft.com/office/drawing/2014/main" id="{30B776F1-CE60-F76F-1007-ADA7A87B0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7137200"/>
          <a:ext cx="16097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66</xdr:row>
      <xdr:rowOff>57150</xdr:rowOff>
    </xdr:from>
    <xdr:to>
      <xdr:col>1</xdr:col>
      <xdr:colOff>1847850</xdr:colOff>
      <xdr:row>66</xdr:row>
      <xdr:rowOff>1657350</xdr:rowOff>
    </xdr:to>
    <xdr:pic>
      <xdr:nvPicPr>
        <xdr:cNvPr id="21165" name="Picture 3">
          <a:extLst>
            <a:ext uri="{FF2B5EF4-FFF2-40B4-BE49-F238E27FC236}">
              <a16:creationId xmlns:a16="http://schemas.microsoft.com/office/drawing/2014/main" id="{54292090-33DE-908B-F79F-7EB095E67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887075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67</xdr:row>
      <xdr:rowOff>180975</xdr:rowOff>
    </xdr:from>
    <xdr:to>
      <xdr:col>1</xdr:col>
      <xdr:colOff>1838325</xdr:colOff>
      <xdr:row>67</xdr:row>
      <xdr:rowOff>1781175</xdr:rowOff>
    </xdr:to>
    <xdr:pic>
      <xdr:nvPicPr>
        <xdr:cNvPr id="21166" name="Picture 4">
          <a:extLst>
            <a:ext uri="{FF2B5EF4-FFF2-40B4-BE49-F238E27FC236}">
              <a16:creationId xmlns:a16="http://schemas.microsoft.com/office/drawing/2014/main" id="{619CF207-9E0D-CC22-FF66-182E48A6A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10756700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68</xdr:row>
      <xdr:rowOff>161925</xdr:rowOff>
    </xdr:from>
    <xdr:to>
      <xdr:col>1</xdr:col>
      <xdr:colOff>1876425</xdr:colOff>
      <xdr:row>68</xdr:row>
      <xdr:rowOff>1771650</xdr:rowOff>
    </xdr:to>
    <xdr:pic>
      <xdr:nvPicPr>
        <xdr:cNvPr id="21167" name="Picture 5">
          <a:extLst>
            <a:ext uri="{FF2B5EF4-FFF2-40B4-BE49-F238E27FC236}">
              <a16:creationId xmlns:a16="http://schemas.microsoft.com/office/drawing/2014/main" id="{BE8DCC34-E1E5-4A4D-9C52-C85C3730F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2566450"/>
          <a:ext cx="16002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69</xdr:row>
      <xdr:rowOff>190500</xdr:rowOff>
    </xdr:from>
    <xdr:to>
      <xdr:col>1</xdr:col>
      <xdr:colOff>1895475</xdr:colOff>
      <xdr:row>69</xdr:row>
      <xdr:rowOff>1790700</xdr:rowOff>
    </xdr:to>
    <xdr:pic>
      <xdr:nvPicPr>
        <xdr:cNvPr id="21168" name="Picture 6">
          <a:extLst>
            <a:ext uri="{FF2B5EF4-FFF2-40B4-BE49-F238E27FC236}">
              <a16:creationId xmlns:a16="http://schemas.microsoft.com/office/drawing/2014/main" id="{46A3B4C1-1307-5985-F5CB-5F4145077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4442875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70</xdr:row>
      <xdr:rowOff>57150</xdr:rowOff>
    </xdr:from>
    <xdr:to>
      <xdr:col>1</xdr:col>
      <xdr:colOff>1866900</xdr:colOff>
      <xdr:row>70</xdr:row>
      <xdr:rowOff>1657350</xdr:rowOff>
    </xdr:to>
    <xdr:pic>
      <xdr:nvPicPr>
        <xdr:cNvPr id="21169" name="Picture 7">
          <a:extLst>
            <a:ext uri="{FF2B5EF4-FFF2-40B4-BE49-F238E27FC236}">
              <a16:creationId xmlns:a16="http://schemas.microsoft.com/office/drawing/2014/main" id="{02BE36D9-1FD6-8ABB-4904-7E9E35392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16138325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71</xdr:row>
      <xdr:rowOff>57150</xdr:rowOff>
    </xdr:from>
    <xdr:to>
      <xdr:col>1</xdr:col>
      <xdr:colOff>1876425</xdr:colOff>
      <xdr:row>71</xdr:row>
      <xdr:rowOff>1657350</xdr:rowOff>
    </xdr:to>
    <xdr:pic>
      <xdr:nvPicPr>
        <xdr:cNvPr id="21170" name="Picture 8">
          <a:extLst>
            <a:ext uri="{FF2B5EF4-FFF2-40B4-BE49-F238E27FC236}">
              <a16:creationId xmlns:a16="http://schemas.microsoft.com/office/drawing/2014/main" id="{24EC848B-C17D-B1BC-B876-C9D459F1D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795760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72</xdr:row>
      <xdr:rowOff>161925</xdr:rowOff>
    </xdr:from>
    <xdr:to>
      <xdr:col>1</xdr:col>
      <xdr:colOff>1876425</xdr:colOff>
      <xdr:row>72</xdr:row>
      <xdr:rowOff>1771650</xdr:rowOff>
    </xdr:to>
    <xdr:pic>
      <xdr:nvPicPr>
        <xdr:cNvPr id="21171" name="Picture 9">
          <a:extLst>
            <a:ext uri="{FF2B5EF4-FFF2-40B4-BE49-F238E27FC236}">
              <a16:creationId xmlns:a16="http://schemas.microsoft.com/office/drawing/2014/main" id="{3968E115-80AA-6738-DFF4-B9DB5DFD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9814975"/>
          <a:ext cx="16002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73</xdr:row>
      <xdr:rowOff>152400</xdr:rowOff>
    </xdr:from>
    <xdr:to>
      <xdr:col>1</xdr:col>
      <xdr:colOff>1828800</xdr:colOff>
      <xdr:row>73</xdr:row>
      <xdr:rowOff>1752600</xdr:rowOff>
    </xdr:to>
    <xdr:pic>
      <xdr:nvPicPr>
        <xdr:cNvPr id="21172" name="Picture 10">
          <a:extLst>
            <a:ext uri="{FF2B5EF4-FFF2-40B4-BE49-F238E27FC236}">
              <a16:creationId xmlns:a16="http://schemas.microsoft.com/office/drawing/2014/main" id="{693911A3-EFFA-350A-93D7-24EF2DCD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1596150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74</xdr:row>
      <xdr:rowOff>85725</xdr:rowOff>
    </xdr:from>
    <xdr:to>
      <xdr:col>1</xdr:col>
      <xdr:colOff>1857375</xdr:colOff>
      <xdr:row>74</xdr:row>
      <xdr:rowOff>1685925</xdr:rowOff>
    </xdr:to>
    <xdr:pic>
      <xdr:nvPicPr>
        <xdr:cNvPr id="21173" name="Picture 11">
          <a:extLst>
            <a:ext uri="{FF2B5EF4-FFF2-40B4-BE49-F238E27FC236}">
              <a16:creationId xmlns:a16="http://schemas.microsoft.com/office/drawing/2014/main" id="{B220101A-9B30-4140-E748-1BF98B1C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23310650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75</xdr:row>
      <xdr:rowOff>171450</xdr:rowOff>
    </xdr:from>
    <xdr:to>
      <xdr:col>1</xdr:col>
      <xdr:colOff>1838325</xdr:colOff>
      <xdr:row>75</xdr:row>
      <xdr:rowOff>1771650</xdr:rowOff>
    </xdr:to>
    <xdr:pic>
      <xdr:nvPicPr>
        <xdr:cNvPr id="21174" name="Picture 12">
          <a:extLst>
            <a:ext uri="{FF2B5EF4-FFF2-40B4-BE49-F238E27FC236}">
              <a16:creationId xmlns:a16="http://schemas.microsoft.com/office/drawing/2014/main" id="{D9BD078E-F700-11D5-2DD6-3816725D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2520612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76</xdr:row>
      <xdr:rowOff>171450</xdr:rowOff>
    </xdr:from>
    <xdr:to>
      <xdr:col>1</xdr:col>
      <xdr:colOff>1828800</xdr:colOff>
      <xdr:row>76</xdr:row>
      <xdr:rowOff>1771650</xdr:rowOff>
    </xdr:to>
    <xdr:pic>
      <xdr:nvPicPr>
        <xdr:cNvPr id="21175" name="Picture 13">
          <a:extLst>
            <a:ext uri="{FF2B5EF4-FFF2-40B4-BE49-F238E27FC236}">
              <a16:creationId xmlns:a16="http://schemas.microsoft.com/office/drawing/2014/main" id="{E1949D7E-BABC-B08A-4AE8-E312C65BB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6987300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77</xdr:row>
      <xdr:rowOff>180975</xdr:rowOff>
    </xdr:from>
    <xdr:to>
      <xdr:col>1</xdr:col>
      <xdr:colOff>1809750</xdr:colOff>
      <xdr:row>77</xdr:row>
      <xdr:rowOff>1781175</xdr:rowOff>
    </xdr:to>
    <xdr:pic>
      <xdr:nvPicPr>
        <xdr:cNvPr id="21176" name="Picture 14">
          <a:extLst>
            <a:ext uri="{FF2B5EF4-FFF2-40B4-BE49-F238E27FC236}">
              <a16:creationId xmlns:a16="http://schemas.microsoft.com/office/drawing/2014/main" id="{34CE063F-9F1F-C15F-002E-B4D45E457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2884467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78</xdr:row>
      <xdr:rowOff>180975</xdr:rowOff>
    </xdr:from>
    <xdr:to>
      <xdr:col>1</xdr:col>
      <xdr:colOff>1885950</xdr:colOff>
      <xdr:row>78</xdr:row>
      <xdr:rowOff>1781175</xdr:rowOff>
    </xdr:to>
    <xdr:pic>
      <xdr:nvPicPr>
        <xdr:cNvPr id="21177" name="Picture 15">
          <a:extLst>
            <a:ext uri="{FF2B5EF4-FFF2-40B4-BE49-F238E27FC236}">
              <a16:creationId xmlns:a16="http://schemas.microsoft.com/office/drawing/2014/main" id="{BF72EEB6-D054-DAF0-AA68-170019C0A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30702050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79</xdr:row>
      <xdr:rowOff>123825</xdr:rowOff>
    </xdr:from>
    <xdr:to>
      <xdr:col>1</xdr:col>
      <xdr:colOff>1895475</xdr:colOff>
      <xdr:row>79</xdr:row>
      <xdr:rowOff>1733550</xdr:rowOff>
    </xdr:to>
    <xdr:pic>
      <xdr:nvPicPr>
        <xdr:cNvPr id="21178" name="Picture 16">
          <a:extLst>
            <a:ext uri="{FF2B5EF4-FFF2-40B4-BE49-F238E27FC236}">
              <a16:creationId xmlns:a16="http://schemas.microsoft.com/office/drawing/2014/main" id="{77F30771-6649-3B8D-8A87-A954D30B6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435600"/>
          <a:ext cx="16002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80</xdr:row>
      <xdr:rowOff>152400</xdr:rowOff>
    </xdr:from>
    <xdr:to>
      <xdr:col>1</xdr:col>
      <xdr:colOff>1885950</xdr:colOff>
      <xdr:row>80</xdr:row>
      <xdr:rowOff>1762125</xdr:rowOff>
    </xdr:to>
    <xdr:pic>
      <xdr:nvPicPr>
        <xdr:cNvPr id="21179" name="Picture 17">
          <a:extLst>
            <a:ext uri="{FF2B5EF4-FFF2-40B4-BE49-F238E27FC236}">
              <a16:creationId xmlns:a16="http://schemas.microsoft.com/office/drawing/2014/main" id="{DF8621EC-0222-827F-6897-310CD390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34283450"/>
          <a:ext cx="16097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81</xdr:row>
      <xdr:rowOff>104775</xdr:rowOff>
    </xdr:from>
    <xdr:to>
      <xdr:col>1</xdr:col>
      <xdr:colOff>1838325</xdr:colOff>
      <xdr:row>81</xdr:row>
      <xdr:rowOff>1704975</xdr:rowOff>
    </xdr:to>
    <xdr:pic>
      <xdr:nvPicPr>
        <xdr:cNvPr id="21180" name="Picture 18">
          <a:extLst>
            <a:ext uri="{FF2B5EF4-FFF2-40B4-BE49-F238E27FC236}">
              <a16:creationId xmlns:a16="http://schemas.microsoft.com/office/drawing/2014/main" id="{4B62F675-0456-BC3C-0861-89A4B72FF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36045575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82</xdr:row>
      <xdr:rowOff>142875</xdr:rowOff>
    </xdr:from>
    <xdr:to>
      <xdr:col>1</xdr:col>
      <xdr:colOff>1819275</xdr:colOff>
      <xdr:row>82</xdr:row>
      <xdr:rowOff>1743075</xdr:rowOff>
    </xdr:to>
    <xdr:pic>
      <xdr:nvPicPr>
        <xdr:cNvPr id="21181" name="Picture 19">
          <a:extLst>
            <a:ext uri="{FF2B5EF4-FFF2-40B4-BE49-F238E27FC236}">
              <a16:creationId xmlns:a16="http://schemas.microsoft.com/office/drawing/2014/main" id="{29A5E0DB-D1DB-66A0-51EC-7B1B46EC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7864850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83</xdr:row>
      <xdr:rowOff>180975</xdr:rowOff>
    </xdr:from>
    <xdr:to>
      <xdr:col>1</xdr:col>
      <xdr:colOff>1800225</xdr:colOff>
      <xdr:row>83</xdr:row>
      <xdr:rowOff>1790700</xdr:rowOff>
    </xdr:to>
    <xdr:pic>
      <xdr:nvPicPr>
        <xdr:cNvPr id="21182" name="Picture 20">
          <a:extLst>
            <a:ext uri="{FF2B5EF4-FFF2-40B4-BE49-F238E27FC236}">
              <a16:creationId xmlns:a16="http://schemas.microsoft.com/office/drawing/2014/main" id="{1D11AF27-DF2C-93CA-FCAD-108C4E157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39684125"/>
          <a:ext cx="16002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84</xdr:row>
      <xdr:rowOff>133350</xdr:rowOff>
    </xdr:from>
    <xdr:to>
      <xdr:col>1</xdr:col>
      <xdr:colOff>1885950</xdr:colOff>
      <xdr:row>84</xdr:row>
      <xdr:rowOff>1733550</xdr:rowOff>
    </xdr:to>
    <xdr:pic>
      <xdr:nvPicPr>
        <xdr:cNvPr id="21183" name="Picture 21">
          <a:extLst>
            <a:ext uri="{FF2B5EF4-FFF2-40B4-BE49-F238E27FC236}">
              <a16:creationId xmlns:a16="http://schemas.microsoft.com/office/drawing/2014/main" id="{1B0BD96A-CBB1-546A-FE11-C65B7E64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1465300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85</xdr:row>
      <xdr:rowOff>114300</xdr:rowOff>
    </xdr:from>
    <xdr:to>
      <xdr:col>1</xdr:col>
      <xdr:colOff>1895475</xdr:colOff>
      <xdr:row>86</xdr:row>
      <xdr:rowOff>0</xdr:rowOff>
    </xdr:to>
    <xdr:pic>
      <xdr:nvPicPr>
        <xdr:cNvPr id="21184" name="Picture 22">
          <a:extLst>
            <a:ext uri="{FF2B5EF4-FFF2-40B4-BE49-F238E27FC236}">
              <a16:creationId xmlns:a16="http://schemas.microsoft.com/office/drawing/2014/main" id="{25A0D572-1167-BE32-0144-69994D62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3236950"/>
          <a:ext cx="16002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86</xdr:row>
      <xdr:rowOff>171450</xdr:rowOff>
    </xdr:from>
    <xdr:to>
      <xdr:col>1</xdr:col>
      <xdr:colOff>1914525</xdr:colOff>
      <xdr:row>86</xdr:row>
      <xdr:rowOff>1771650</xdr:rowOff>
    </xdr:to>
    <xdr:pic>
      <xdr:nvPicPr>
        <xdr:cNvPr id="21185" name="Picture 23">
          <a:extLst>
            <a:ext uri="{FF2B5EF4-FFF2-40B4-BE49-F238E27FC236}">
              <a16:creationId xmlns:a16="http://schemas.microsoft.com/office/drawing/2014/main" id="{3EEA290A-AA2A-F54F-058E-862E2760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45018125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87</xdr:row>
      <xdr:rowOff>76200</xdr:rowOff>
    </xdr:from>
    <xdr:to>
      <xdr:col>1</xdr:col>
      <xdr:colOff>1866900</xdr:colOff>
      <xdr:row>87</xdr:row>
      <xdr:rowOff>1676400</xdr:rowOff>
    </xdr:to>
    <xdr:pic>
      <xdr:nvPicPr>
        <xdr:cNvPr id="21186" name="Picture 24">
          <a:extLst>
            <a:ext uri="{FF2B5EF4-FFF2-40B4-BE49-F238E27FC236}">
              <a16:creationId xmlns:a16="http://schemas.microsoft.com/office/drawing/2014/main" id="{38D68993-4E01-2A06-1EEA-4B2B6321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4670405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88</xdr:row>
      <xdr:rowOff>161925</xdr:rowOff>
    </xdr:from>
    <xdr:to>
      <xdr:col>1</xdr:col>
      <xdr:colOff>1885950</xdr:colOff>
      <xdr:row>88</xdr:row>
      <xdr:rowOff>1762125</xdr:rowOff>
    </xdr:to>
    <xdr:pic>
      <xdr:nvPicPr>
        <xdr:cNvPr id="21187" name="Picture 25">
          <a:extLst>
            <a:ext uri="{FF2B5EF4-FFF2-40B4-BE49-F238E27FC236}">
              <a16:creationId xmlns:a16="http://schemas.microsoft.com/office/drawing/2014/main" id="{716087D6-4D60-966D-2C2C-081717CD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8580475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89</xdr:row>
      <xdr:rowOff>133350</xdr:rowOff>
    </xdr:from>
    <xdr:to>
      <xdr:col>1</xdr:col>
      <xdr:colOff>1876425</xdr:colOff>
      <xdr:row>89</xdr:row>
      <xdr:rowOff>1733550</xdr:rowOff>
    </xdr:to>
    <xdr:pic>
      <xdr:nvPicPr>
        <xdr:cNvPr id="21188" name="Picture 26">
          <a:extLst>
            <a:ext uri="{FF2B5EF4-FFF2-40B4-BE49-F238E27FC236}">
              <a16:creationId xmlns:a16="http://schemas.microsoft.com/office/drawing/2014/main" id="{8CEB57A4-F181-B777-412C-A5378247E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50342600"/>
          <a:ext cx="16097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K91"/>
  <sheetViews>
    <sheetView showGridLines="0" showZeros="0" tabSelected="1" topLeftCell="A3" zoomScale="70" zoomScaleNormal="70" workbookViewId="0">
      <pane xSplit="4" ySplit="4" topLeftCell="E7" activePane="bottomRight" state="frozen"/>
      <selection pane="bottomRight" activeCell="W7" sqref="W7"/>
      <selection pane="bottomLeft" activeCell="A7" sqref="A7"/>
      <selection pane="topRight" activeCell="E3" sqref="E3"/>
    </sheetView>
  </sheetViews>
  <sheetFormatPr defaultColWidth="9" defaultRowHeight="15.75" outlineLevelCol="1"/>
  <cols>
    <col min="1" max="1" width="4.7109375" style="7" bestFit="1" customWidth="1"/>
    <col min="2" max="2" width="31" style="7" customWidth="1"/>
    <col min="3" max="3" width="16.85546875" style="13" customWidth="1"/>
    <col min="4" max="4" width="18.7109375" style="9" customWidth="1"/>
    <col min="5" max="5" width="9.28515625" style="15" bestFit="1" customWidth="1"/>
    <col min="6" max="6" width="8.140625" style="9" hidden="1" customWidth="1" outlineLevel="1"/>
    <col min="7" max="7" width="7.140625" style="13" hidden="1" customWidth="1" outlineLevel="1"/>
    <col min="8" max="8" width="11.28515625" style="13" hidden="1" customWidth="1" outlineLevel="1"/>
    <col min="9" max="9" width="8.140625" style="13" hidden="1" customWidth="1" outlineLevel="1"/>
    <col min="10" max="10" width="6.7109375" style="13" hidden="1" customWidth="1" outlineLevel="1"/>
    <col min="11" max="11" width="11.28515625" style="13" hidden="1" customWidth="1" outlineLevel="1"/>
    <col min="12" max="12" width="3.28515625" style="41" customWidth="1" collapsed="1"/>
    <col min="13" max="13" width="10.140625" style="17" hidden="1" customWidth="1" outlineLevel="1"/>
    <col min="14" max="14" width="10.7109375" style="17" hidden="1" customWidth="1" outlineLevel="1"/>
    <col min="15" max="15" width="10.28515625" style="17" hidden="1" customWidth="1" outlineLevel="1"/>
    <col min="16" max="16" width="8.85546875" style="17" hidden="1" customWidth="1" outlineLevel="1"/>
    <col min="17" max="17" width="9.85546875" style="18" hidden="1" customWidth="1" outlineLevel="1"/>
    <col min="18" max="18" width="9.140625" style="17" hidden="1" customWidth="1" outlineLevel="1"/>
    <col min="19" max="19" width="8.28515625" style="17" hidden="1" customWidth="1" outlineLevel="1"/>
    <col min="20" max="20" width="9.28515625" style="19" hidden="1" customWidth="1" outlineLevel="1"/>
    <col min="21" max="21" width="3.28515625" style="41" customWidth="1" collapsed="1"/>
    <col min="22" max="22" width="10.140625" style="7" bestFit="1" customWidth="1"/>
    <col min="23" max="23" width="8.5703125" style="29" customWidth="1"/>
    <col min="24" max="24" width="10.7109375" style="20" bestFit="1" customWidth="1"/>
    <col min="25" max="34" width="4.5703125" style="21" hidden="1" customWidth="1" outlineLevel="1"/>
    <col min="35" max="35" width="10.140625" style="7" bestFit="1" customWidth="1" collapsed="1"/>
    <col min="36" max="36" width="8.5703125" style="29" customWidth="1"/>
    <col min="37" max="37" width="10.7109375" style="20" bestFit="1" customWidth="1"/>
    <col min="38" max="47" width="4.5703125" style="21" hidden="1" customWidth="1" outlineLevel="1"/>
    <col min="48" max="48" width="10.140625" style="7" bestFit="1" customWidth="1" collapsed="1"/>
    <col min="49" max="49" width="8.5703125" style="29" customWidth="1"/>
    <col min="50" max="50" width="10.7109375" style="20" bestFit="1" customWidth="1"/>
    <col min="51" max="60" width="4.5703125" style="21" hidden="1" customWidth="1" outlineLevel="1"/>
    <col min="61" max="61" width="10" style="7" bestFit="1" customWidth="1" collapsed="1"/>
    <col min="62" max="62" width="13.7109375" style="7" customWidth="1"/>
    <col min="63" max="63" width="39.5703125" style="7" customWidth="1"/>
    <col min="64" max="96" width="9" style="7"/>
    <col min="97" max="97" width="106.140625" style="7" customWidth="1"/>
    <col min="98" max="16384" width="9" style="7"/>
  </cols>
  <sheetData>
    <row r="1" spans="1:63" hidden="1"/>
    <row r="2" spans="1:63" hidden="1"/>
    <row r="3" spans="1:63">
      <c r="C3" s="8" t="s">
        <v>0</v>
      </c>
      <c r="E3" s="10"/>
      <c r="F3" s="11"/>
      <c r="G3" s="12"/>
      <c r="L3" s="16"/>
      <c r="M3" s="8" t="s">
        <v>1</v>
      </c>
      <c r="N3" s="8" t="s">
        <v>2</v>
      </c>
      <c r="O3" s="8" t="s">
        <v>3</v>
      </c>
      <c r="Q3" s="8" t="s">
        <v>4</v>
      </c>
      <c r="R3" s="18"/>
      <c r="U3" s="16"/>
      <c r="AI3" s="50"/>
    </row>
    <row r="4" spans="1:63">
      <c r="B4" s="13"/>
      <c r="C4" s="14">
        <v>925</v>
      </c>
      <c r="E4" s="10"/>
      <c r="F4" s="11"/>
      <c r="G4" s="12"/>
      <c r="L4" s="16"/>
      <c r="M4" s="39">
        <v>24</v>
      </c>
      <c r="N4" s="22">
        <f>M4/31</f>
        <v>0.77419354838709675</v>
      </c>
      <c r="O4" s="23">
        <f>N4*1.1</f>
        <v>0.85161290322580652</v>
      </c>
      <c r="Q4" s="23">
        <v>1.5</v>
      </c>
      <c r="R4" s="18"/>
      <c r="U4" s="16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50"/>
      <c r="AL4" s="24"/>
      <c r="AM4" s="24"/>
      <c r="AN4" s="24"/>
      <c r="AO4" s="24"/>
      <c r="AP4" s="24"/>
      <c r="AQ4" s="24"/>
      <c r="AR4" s="24"/>
      <c r="AS4" s="24"/>
      <c r="AT4" s="24"/>
      <c r="AU4" s="24"/>
      <c r="AY4" s="24"/>
      <c r="AZ4" s="24"/>
      <c r="BA4" s="24"/>
      <c r="BB4" s="24"/>
      <c r="BC4" s="24"/>
      <c r="BD4" s="24"/>
      <c r="BE4" s="24"/>
      <c r="BF4" s="24"/>
      <c r="BG4" s="24"/>
      <c r="BH4" s="24"/>
    </row>
    <row r="5" spans="1:63" s="27" customFormat="1" ht="15" customHeight="1">
      <c r="A5" s="66" t="s">
        <v>5</v>
      </c>
      <c r="B5" s="67" t="s">
        <v>6</v>
      </c>
      <c r="C5" s="67" t="s">
        <v>7</v>
      </c>
      <c r="D5" s="67" t="s">
        <v>8</v>
      </c>
      <c r="E5" s="71" t="s">
        <v>9</v>
      </c>
      <c r="F5" s="80" t="s">
        <v>10</v>
      </c>
      <c r="G5" s="77" t="s">
        <v>11</v>
      </c>
      <c r="H5" s="77"/>
      <c r="I5" s="81" t="s">
        <v>12</v>
      </c>
      <c r="J5" s="70"/>
      <c r="K5" s="70"/>
      <c r="L5" s="40"/>
      <c r="M5" s="25"/>
      <c r="N5" s="25"/>
      <c r="O5" s="25"/>
      <c r="P5" s="25"/>
      <c r="Q5" s="26"/>
      <c r="R5" s="25"/>
      <c r="S5" s="25"/>
      <c r="T5" s="25"/>
      <c r="U5" s="40"/>
      <c r="V5" s="72" t="s">
        <v>13</v>
      </c>
      <c r="W5" s="72"/>
      <c r="X5" s="72"/>
      <c r="Y5" s="73" t="s">
        <v>14</v>
      </c>
      <c r="Z5" s="73"/>
      <c r="AA5" s="73"/>
      <c r="AB5" s="73"/>
      <c r="AC5" s="73"/>
      <c r="AD5" s="73"/>
      <c r="AE5" s="73"/>
      <c r="AF5" s="73"/>
      <c r="AG5" s="73"/>
      <c r="AH5" s="73"/>
      <c r="AI5" s="78" t="s">
        <v>15</v>
      </c>
      <c r="AJ5" s="78"/>
      <c r="AK5" s="78"/>
      <c r="AL5" s="73" t="s">
        <v>14</v>
      </c>
      <c r="AM5" s="73"/>
      <c r="AN5" s="73"/>
      <c r="AO5" s="73"/>
      <c r="AP5" s="73"/>
      <c r="AQ5" s="73"/>
      <c r="AR5" s="73"/>
      <c r="AS5" s="73"/>
      <c r="AT5" s="73"/>
      <c r="AU5" s="73"/>
      <c r="AV5" s="79" t="s">
        <v>16</v>
      </c>
      <c r="AW5" s="79"/>
      <c r="AX5" s="79"/>
      <c r="AY5" s="73" t="s">
        <v>14</v>
      </c>
      <c r="AZ5" s="73"/>
      <c r="BA5" s="73"/>
      <c r="BB5" s="73"/>
      <c r="BC5" s="73"/>
      <c r="BD5" s="73"/>
      <c r="BE5" s="73"/>
      <c r="BF5" s="73"/>
      <c r="BG5" s="73"/>
      <c r="BH5" s="73"/>
      <c r="BI5" s="68" t="s">
        <v>17</v>
      </c>
      <c r="BJ5" s="68" t="s">
        <v>18</v>
      </c>
      <c r="BK5" s="69" t="s">
        <v>19</v>
      </c>
    </row>
    <row r="6" spans="1:63" s="27" customFormat="1" ht="34.5" customHeight="1">
      <c r="A6" s="66"/>
      <c r="B6" s="67"/>
      <c r="C6" s="67"/>
      <c r="D6" s="67"/>
      <c r="E6" s="71"/>
      <c r="F6" s="80"/>
      <c r="G6" s="30" t="s">
        <v>20</v>
      </c>
      <c r="H6" s="31" t="s">
        <v>21</v>
      </c>
      <c r="I6" s="81"/>
      <c r="J6" s="32" t="s">
        <v>22</v>
      </c>
      <c r="K6" s="33" t="s">
        <v>23</v>
      </c>
      <c r="L6" s="40"/>
      <c r="M6" s="26" t="s">
        <v>24</v>
      </c>
      <c r="N6" s="26" t="s">
        <v>25</v>
      </c>
      <c r="O6" s="26" t="s">
        <v>26</v>
      </c>
      <c r="P6" s="26" t="s">
        <v>27</v>
      </c>
      <c r="Q6" s="26" t="s">
        <v>28</v>
      </c>
      <c r="R6" s="26" t="s">
        <v>29</v>
      </c>
      <c r="S6" s="26" t="s">
        <v>30</v>
      </c>
      <c r="T6" s="26" t="s">
        <v>31</v>
      </c>
      <c r="U6" s="40"/>
      <c r="V6" s="34" t="s">
        <v>32</v>
      </c>
      <c r="W6" s="35" t="s">
        <v>33</v>
      </c>
      <c r="X6" s="34" t="s">
        <v>31</v>
      </c>
      <c r="Y6" s="38">
        <v>16</v>
      </c>
      <c r="Z6" s="38">
        <v>16.5</v>
      </c>
      <c r="AA6" s="38">
        <v>17</v>
      </c>
      <c r="AB6" s="38">
        <v>17.5</v>
      </c>
      <c r="AC6" s="38">
        <v>18</v>
      </c>
      <c r="AD6" s="38">
        <v>18.5</v>
      </c>
      <c r="AE6" s="38">
        <v>19</v>
      </c>
      <c r="AF6" s="38">
        <v>19.5</v>
      </c>
      <c r="AG6" s="38">
        <v>20</v>
      </c>
      <c r="AH6" s="38">
        <v>21</v>
      </c>
      <c r="AI6" s="36" t="s">
        <v>32</v>
      </c>
      <c r="AJ6" s="35" t="s">
        <v>33</v>
      </c>
      <c r="AK6" s="36" t="s">
        <v>31</v>
      </c>
      <c r="AL6" s="38">
        <v>16</v>
      </c>
      <c r="AM6" s="38">
        <v>16.5</v>
      </c>
      <c r="AN6" s="38">
        <v>17</v>
      </c>
      <c r="AO6" s="38">
        <v>17.5</v>
      </c>
      <c r="AP6" s="38">
        <v>18</v>
      </c>
      <c r="AQ6" s="38">
        <v>18.5</v>
      </c>
      <c r="AR6" s="38">
        <v>19</v>
      </c>
      <c r="AS6" s="38">
        <v>19.5</v>
      </c>
      <c r="AT6" s="38">
        <v>20</v>
      </c>
      <c r="AU6" s="38">
        <v>21</v>
      </c>
      <c r="AV6" s="37" t="s">
        <v>32</v>
      </c>
      <c r="AW6" s="35" t="s">
        <v>33</v>
      </c>
      <c r="AX6" s="37" t="s">
        <v>31</v>
      </c>
      <c r="AY6" s="38">
        <v>16</v>
      </c>
      <c r="AZ6" s="38">
        <v>16.5</v>
      </c>
      <c r="BA6" s="38">
        <v>17</v>
      </c>
      <c r="BB6" s="38">
        <v>17.5</v>
      </c>
      <c r="BC6" s="38">
        <v>18</v>
      </c>
      <c r="BD6" s="38">
        <v>18.5</v>
      </c>
      <c r="BE6" s="38">
        <v>19</v>
      </c>
      <c r="BF6" s="38">
        <v>19.5</v>
      </c>
      <c r="BG6" s="38">
        <v>20</v>
      </c>
      <c r="BH6" s="38">
        <v>21</v>
      </c>
      <c r="BI6" s="68"/>
      <c r="BJ6" s="68"/>
      <c r="BK6" s="69"/>
    </row>
    <row r="7" spans="1:63" ht="145.5" customHeight="1">
      <c r="A7" s="63">
        <v>1</v>
      </c>
      <c r="B7" s="64"/>
      <c r="C7" s="65" t="s">
        <v>34</v>
      </c>
      <c r="D7" s="61" t="s">
        <v>35</v>
      </c>
      <c r="E7" s="62">
        <v>1.36</v>
      </c>
      <c r="F7" s="60"/>
      <c r="G7" s="60"/>
      <c r="H7" s="60"/>
      <c r="I7" s="60"/>
      <c r="J7" s="60"/>
      <c r="K7" s="60"/>
      <c r="L7" s="28"/>
      <c r="M7" s="58">
        <f>H7*'Price list'!$D$6</f>
        <v>0</v>
      </c>
      <c r="N7" s="58"/>
      <c r="O7" s="58">
        <f t="shared" ref="O7:O38" si="0">E7*$O$4</f>
        <v>1.1581935483870969</v>
      </c>
      <c r="P7" s="58"/>
      <c r="Q7" s="58">
        <f>E7*$Q$4</f>
        <v>2.04</v>
      </c>
      <c r="R7" s="58">
        <f>(G7+J7)*0.05</f>
        <v>0</v>
      </c>
      <c r="S7" s="58">
        <v>1</v>
      </c>
      <c r="T7" s="59">
        <f t="shared" ref="T7:T38" si="1">M7+N7+O7+P7+Q7+R7+S7</f>
        <v>4.1981935483870974</v>
      </c>
      <c r="U7" s="28"/>
      <c r="V7" s="56">
        <f>T7+2</f>
        <v>6.1981935483870974</v>
      </c>
      <c r="W7" s="53"/>
      <c r="X7" s="56">
        <f t="shared" ref="X7:X38" si="2">V7*W7</f>
        <v>0</v>
      </c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7">
        <f>V7</f>
        <v>6.1981935483870974</v>
      </c>
      <c r="AJ7" s="53"/>
      <c r="AK7" s="57">
        <f t="shared" ref="AK7:AK38" si="3">AI7*AJ7</f>
        <v>0</v>
      </c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4">
        <f>T7</f>
        <v>4.1981935483870974</v>
      </c>
      <c r="AW7" s="53"/>
      <c r="AX7" s="54">
        <f t="shared" ref="AX7:AX38" si="4">AV7*AW7</f>
        <v>0</v>
      </c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5">
        <f t="shared" ref="BI7:BI38" si="5">W7+AJ7+AW7</f>
        <v>0</v>
      </c>
      <c r="BJ7" s="52">
        <f t="shared" ref="BJ7:BJ38" si="6">X7+AK7+AX7</f>
        <v>0</v>
      </c>
      <c r="BK7" s="51"/>
    </row>
    <row r="8" spans="1:63" ht="135.75" customHeight="1">
      <c r="A8" s="63">
        <v>2</v>
      </c>
      <c r="B8" s="64"/>
      <c r="C8" s="65" t="s">
        <v>36</v>
      </c>
      <c r="D8" s="61" t="s">
        <v>35</v>
      </c>
      <c r="E8" s="62">
        <v>1.38</v>
      </c>
      <c r="F8" s="60"/>
      <c r="G8" s="60"/>
      <c r="H8" s="60"/>
      <c r="I8" s="60"/>
      <c r="J8" s="60"/>
      <c r="K8" s="60"/>
      <c r="L8" s="28"/>
      <c r="M8" s="58">
        <f>H8*'Price list'!$D$6</f>
        <v>0</v>
      </c>
      <c r="N8" s="58"/>
      <c r="O8" s="58">
        <f t="shared" si="0"/>
        <v>1.175225806451613</v>
      </c>
      <c r="P8" s="58"/>
      <c r="Q8" s="58">
        <f>E8*$Q$4</f>
        <v>2.0699999999999998</v>
      </c>
      <c r="R8" s="58">
        <f t="shared" ref="R8:R71" si="7">(G8+J8)*0.05</f>
        <v>0</v>
      </c>
      <c r="S8" s="58">
        <v>1</v>
      </c>
      <c r="T8" s="59">
        <f t="shared" si="1"/>
        <v>4.2452258064516126</v>
      </c>
      <c r="U8" s="28"/>
      <c r="V8" s="56">
        <f t="shared" ref="V8:V71" si="8">T8+2</f>
        <v>6.2452258064516126</v>
      </c>
      <c r="W8" s="53"/>
      <c r="X8" s="56">
        <f t="shared" si="2"/>
        <v>0</v>
      </c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7">
        <f t="shared" ref="AI8:AI71" si="9">V8</f>
        <v>6.2452258064516126</v>
      </c>
      <c r="AJ8" s="53"/>
      <c r="AK8" s="57">
        <f t="shared" si="3"/>
        <v>0</v>
      </c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4">
        <f t="shared" ref="AV8:AV71" si="10">T8</f>
        <v>4.2452258064516126</v>
      </c>
      <c r="AW8" s="53"/>
      <c r="AX8" s="54">
        <f t="shared" si="4"/>
        <v>0</v>
      </c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5">
        <f t="shared" si="5"/>
        <v>0</v>
      </c>
      <c r="BJ8" s="52">
        <f t="shared" si="6"/>
        <v>0</v>
      </c>
      <c r="BK8" s="51"/>
    </row>
    <row r="9" spans="1:63" ht="133.5" customHeight="1">
      <c r="A9" s="63">
        <v>2</v>
      </c>
      <c r="B9" s="64"/>
      <c r="C9" s="65" t="s">
        <v>37</v>
      </c>
      <c r="D9" s="61" t="s">
        <v>35</v>
      </c>
      <c r="E9" s="62">
        <v>1.5</v>
      </c>
      <c r="F9" s="60">
        <v>0.9</v>
      </c>
      <c r="G9" s="60">
        <v>1</v>
      </c>
      <c r="H9" s="60"/>
      <c r="I9" s="60"/>
      <c r="J9" s="60"/>
      <c r="K9" s="60"/>
      <c r="L9" s="28"/>
      <c r="M9" s="58">
        <f>H9*'Price list'!$D$6</f>
        <v>0</v>
      </c>
      <c r="N9" s="58"/>
      <c r="O9" s="58">
        <f t="shared" si="0"/>
        <v>1.2774193548387098</v>
      </c>
      <c r="P9" s="58"/>
      <c r="Q9" s="58">
        <f t="shared" ref="Q9:Q72" si="11">E9*$Q$4</f>
        <v>2.25</v>
      </c>
      <c r="R9" s="58">
        <f t="shared" si="7"/>
        <v>0.05</v>
      </c>
      <c r="S9" s="58">
        <v>1</v>
      </c>
      <c r="T9" s="59">
        <f t="shared" si="1"/>
        <v>4.5774193548387094</v>
      </c>
      <c r="U9" s="28"/>
      <c r="V9" s="56">
        <f t="shared" si="8"/>
        <v>6.5774193548387094</v>
      </c>
      <c r="W9" s="53"/>
      <c r="X9" s="56">
        <f t="shared" si="2"/>
        <v>0</v>
      </c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7">
        <f t="shared" si="9"/>
        <v>6.5774193548387094</v>
      </c>
      <c r="AJ9" s="53"/>
      <c r="AK9" s="57">
        <f t="shared" si="3"/>
        <v>0</v>
      </c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4">
        <f t="shared" si="10"/>
        <v>4.5774193548387094</v>
      </c>
      <c r="AW9" s="53"/>
      <c r="AX9" s="54">
        <f t="shared" si="4"/>
        <v>0</v>
      </c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5">
        <f t="shared" si="5"/>
        <v>0</v>
      </c>
      <c r="BJ9" s="52">
        <f t="shared" si="6"/>
        <v>0</v>
      </c>
      <c r="BK9" s="51"/>
    </row>
    <row r="10" spans="1:63" ht="140.25" customHeight="1">
      <c r="A10" s="63">
        <v>2</v>
      </c>
      <c r="B10" s="64"/>
      <c r="C10" s="65" t="s">
        <v>38</v>
      </c>
      <c r="D10" s="61" t="s">
        <v>35</v>
      </c>
      <c r="E10" s="62">
        <v>2.1</v>
      </c>
      <c r="F10" s="60">
        <v>1</v>
      </c>
      <c r="G10" s="60">
        <v>1</v>
      </c>
      <c r="H10" s="60"/>
      <c r="I10" s="60"/>
      <c r="J10" s="60"/>
      <c r="K10" s="60"/>
      <c r="L10" s="28"/>
      <c r="M10" s="58">
        <f>H10*'Price list'!$D$6</f>
        <v>0</v>
      </c>
      <c r="N10" s="58"/>
      <c r="O10" s="58">
        <f t="shared" si="0"/>
        <v>1.7883870967741937</v>
      </c>
      <c r="P10" s="58"/>
      <c r="Q10" s="58">
        <f t="shared" si="11"/>
        <v>3.1500000000000004</v>
      </c>
      <c r="R10" s="58">
        <f t="shared" si="7"/>
        <v>0.05</v>
      </c>
      <c r="S10" s="58">
        <v>1</v>
      </c>
      <c r="T10" s="59">
        <f t="shared" si="1"/>
        <v>5.9883870967741943</v>
      </c>
      <c r="U10" s="28"/>
      <c r="V10" s="56">
        <f t="shared" si="8"/>
        <v>7.9883870967741943</v>
      </c>
      <c r="W10" s="53"/>
      <c r="X10" s="56">
        <f t="shared" si="2"/>
        <v>0</v>
      </c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7">
        <f t="shared" si="9"/>
        <v>7.9883870967741943</v>
      </c>
      <c r="AJ10" s="53"/>
      <c r="AK10" s="57">
        <f t="shared" si="3"/>
        <v>0</v>
      </c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4">
        <f t="shared" si="10"/>
        <v>5.9883870967741943</v>
      </c>
      <c r="AW10" s="53"/>
      <c r="AX10" s="54">
        <f t="shared" si="4"/>
        <v>0</v>
      </c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5">
        <f t="shared" si="5"/>
        <v>0</v>
      </c>
      <c r="BJ10" s="52">
        <f t="shared" si="6"/>
        <v>0</v>
      </c>
      <c r="BK10" s="51"/>
    </row>
    <row r="11" spans="1:63" ht="141" customHeight="1">
      <c r="A11" s="63">
        <v>2</v>
      </c>
      <c r="B11" s="64"/>
      <c r="C11" s="65" t="s">
        <v>39</v>
      </c>
      <c r="D11" s="61" t="s">
        <v>35</v>
      </c>
      <c r="E11" s="62">
        <v>0.46</v>
      </c>
      <c r="F11" s="60">
        <v>1</v>
      </c>
      <c r="G11" s="60">
        <v>1</v>
      </c>
      <c r="H11" s="60"/>
      <c r="I11" s="60"/>
      <c r="J11" s="60"/>
      <c r="K11" s="60"/>
      <c r="L11" s="28"/>
      <c r="M11" s="58">
        <f>H11*'Price list'!$D$6</f>
        <v>0</v>
      </c>
      <c r="N11" s="58"/>
      <c r="O11" s="58">
        <f t="shared" si="0"/>
        <v>0.39174193548387104</v>
      </c>
      <c r="P11" s="58">
        <v>2</v>
      </c>
      <c r="Q11" s="58">
        <f t="shared" si="11"/>
        <v>0.69000000000000006</v>
      </c>
      <c r="R11" s="58">
        <f t="shared" si="7"/>
        <v>0.05</v>
      </c>
      <c r="S11" s="58">
        <v>1</v>
      </c>
      <c r="T11" s="59">
        <f t="shared" si="1"/>
        <v>4.1317419354838707</v>
      </c>
      <c r="U11" s="28"/>
      <c r="V11" s="56">
        <f t="shared" si="8"/>
        <v>6.1317419354838707</v>
      </c>
      <c r="W11" s="53"/>
      <c r="X11" s="56">
        <f t="shared" si="2"/>
        <v>0</v>
      </c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7">
        <f t="shared" si="9"/>
        <v>6.1317419354838707</v>
      </c>
      <c r="AJ11" s="53"/>
      <c r="AK11" s="57">
        <f t="shared" si="3"/>
        <v>0</v>
      </c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4">
        <f t="shared" si="10"/>
        <v>4.1317419354838707</v>
      </c>
      <c r="AW11" s="53"/>
      <c r="AX11" s="54">
        <f t="shared" si="4"/>
        <v>0</v>
      </c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5">
        <f t="shared" si="5"/>
        <v>0</v>
      </c>
      <c r="BJ11" s="52">
        <f t="shared" si="6"/>
        <v>0</v>
      </c>
      <c r="BK11" s="51"/>
    </row>
    <row r="12" spans="1:63" ht="138.75" customHeight="1">
      <c r="A12" s="63">
        <v>2</v>
      </c>
      <c r="B12" s="64"/>
      <c r="C12" s="65" t="s">
        <v>40</v>
      </c>
      <c r="D12" s="61" t="s">
        <v>35</v>
      </c>
      <c r="E12" s="62">
        <v>0.66</v>
      </c>
      <c r="F12" s="60">
        <v>1</v>
      </c>
      <c r="G12" s="60">
        <v>2</v>
      </c>
      <c r="H12" s="60"/>
      <c r="I12" s="60"/>
      <c r="J12" s="60"/>
      <c r="K12" s="60"/>
      <c r="L12" s="28"/>
      <c r="M12" s="58">
        <f>H12*'Price list'!$D$6</f>
        <v>0</v>
      </c>
      <c r="N12" s="58"/>
      <c r="O12" s="58">
        <f t="shared" si="0"/>
        <v>0.5620645161290323</v>
      </c>
      <c r="P12" s="58">
        <v>0.2</v>
      </c>
      <c r="Q12" s="58">
        <f t="shared" si="11"/>
        <v>0.99</v>
      </c>
      <c r="R12" s="58">
        <f t="shared" si="7"/>
        <v>0.1</v>
      </c>
      <c r="S12" s="58">
        <v>1</v>
      </c>
      <c r="T12" s="59">
        <f t="shared" si="1"/>
        <v>2.8520645161290323</v>
      </c>
      <c r="U12" s="28"/>
      <c r="V12" s="56">
        <f t="shared" si="8"/>
        <v>4.8520645161290323</v>
      </c>
      <c r="W12" s="53"/>
      <c r="X12" s="56">
        <f t="shared" si="2"/>
        <v>0</v>
      </c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7">
        <f t="shared" si="9"/>
        <v>4.8520645161290323</v>
      </c>
      <c r="AJ12" s="53"/>
      <c r="AK12" s="57">
        <f t="shared" si="3"/>
        <v>0</v>
      </c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4">
        <f t="shared" si="10"/>
        <v>2.8520645161290323</v>
      </c>
      <c r="AW12" s="53"/>
      <c r="AX12" s="54">
        <f t="shared" si="4"/>
        <v>0</v>
      </c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5">
        <f t="shared" si="5"/>
        <v>0</v>
      </c>
      <c r="BJ12" s="52">
        <f t="shared" si="6"/>
        <v>0</v>
      </c>
      <c r="BK12" s="51"/>
    </row>
    <row r="13" spans="1:63" ht="135.75" customHeight="1">
      <c r="A13" s="63">
        <v>2</v>
      </c>
      <c r="B13" s="64"/>
      <c r="C13" s="65" t="s">
        <v>41</v>
      </c>
      <c r="D13" s="61" t="s">
        <v>35</v>
      </c>
      <c r="E13" s="62">
        <v>0.57999999999999996</v>
      </c>
      <c r="F13" s="60">
        <v>1</v>
      </c>
      <c r="G13" s="60">
        <v>1</v>
      </c>
      <c r="H13" s="60"/>
      <c r="I13" s="60"/>
      <c r="J13" s="60"/>
      <c r="K13" s="60"/>
      <c r="L13" s="28"/>
      <c r="M13" s="58">
        <f>H13*'Price list'!$D$6</f>
        <v>0</v>
      </c>
      <c r="N13" s="58"/>
      <c r="O13" s="58">
        <f t="shared" si="0"/>
        <v>0.49393548387096775</v>
      </c>
      <c r="P13" s="58">
        <v>0.2</v>
      </c>
      <c r="Q13" s="58">
        <f t="shared" si="11"/>
        <v>0.86999999999999988</v>
      </c>
      <c r="R13" s="58">
        <f t="shared" si="7"/>
        <v>0.05</v>
      </c>
      <c r="S13" s="58">
        <v>1</v>
      </c>
      <c r="T13" s="59">
        <f t="shared" si="1"/>
        <v>2.6139354838709679</v>
      </c>
      <c r="U13" s="28"/>
      <c r="V13" s="56">
        <f t="shared" si="8"/>
        <v>4.6139354838709679</v>
      </c>
      <c r="W13" s="53"/>
      <c r="X13" s="56">
        <f t="shared" si="2"/>
        <v>0</v>
      </c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7">
        <f t="shared" si="9"/>
        <v>4.6139354838709679</v>
      </c>
      <c r="AJ13" s="53"/>
      <c r="AK13" s="57">
        <f t="shared" si="3"/>
        <v>0</v>
      </c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4">
        <f t="shared" si="10"/>
        <v>2.6139354838709679</v>
      </c>
      <c r="AW13" s="53"/>
      <c r="AX13" s="54">
        <f t="shared" si="4"/>
        <v>0</v>
      </c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5">
        <f t="shared" si="5"/>
        <v>0</v>
      </c>
      <c r="BJ13" s="52">
        <f t="shared" si="6"/>
        <v>0</v>
      </c>
      <c r="BK13" s="51"/>
    </row>
    <row r="14" spans="1:63" ht="141" customHeight="1">
      <c r="A14" s="63">
        <v>3</v>
      </c>
      <c r="B14" s="64"/>
      <c r="C14" s="65" t="s">
        <v>42</v>
      </c>
      <c r="D14" s="61" t="s">
        <v>35</v>
      </c>
      <c r="E14" s="62">
        <v>0.94</v>
      </c>
      <c r="F14" s="60">
        <v>0.9</v>
      </c>
      <c r="G14" s="60">
        <v>50</v>
      </c>
      <c r="H14" s="60"/>
      <c r="I14" s="60"/>
      <c r="J14" s="60"/>
      <c r="K14" s="60"/>
      <c r="L14" s="28"/>
      <c r="M14" s="58">
        <f>H14*'Price list'!$D$6</f>
        <v>0</v>
      </c>
      <c r="N14" s="58"/>
      <c r="O14" s="58">
        <f t="shared" si="0"/>
        <v>0.80051612903225811</v>
      </c>
      <c r="P14" s="58">
        <v>1.5</v>
      </c>
      <c r="Q14" s="58">
        <f t="shared" si="11"/>
        <v>1.41</v>
      </c>
      <c r="R14" s="58">
        <f t="shared" si="7"/>
        <v>2.5</v>
      </c>
      <c r="S14" s="58">
        <v>1</v>
      </c>
      <c r="T14" s="59">
        <f t="shared" si="1"/>
        <v>7.2105161290322579</v>
      </c>
      <c r="U14" s="28"/>
      <c r="V14" s="56">
        <f t="shared" si="8"/>
        <v>9.210516129032257</v>
      </c>
      <c r="W14" s="53"/>
      <c r="X14" s="56">
        <f t="shared" si="2"/>
        <v>0</v>
      </c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7">
        <f t="shared" si="9"/>
        <v>9.210516129032257</v>
      </c>
      <c r="AJ14" s="53"/>
      <c r="AK14" s="57">
        <f t="shared" si="3"/>
        <v>0</v>
      </c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4">
        <f t="shared" si="10"/>
        <v>7.2105161290322579</v>
      </c>
      <c r="AW14" s="53"/>
      <c r="AX14" s="54">
        <f t="shared" si="4"/>
        <v>0</v>
      </c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5">
        <f t="shared" si="5"/>
        <v>0</v>
      </c>
      <c r="BJ14" s="52">
        <f t="shared" si="6"/>
        <v>0</v>
      </c>
      <c r="BK14" s="51"/>
    </row>
    <row r="15" spans="1:63" ht="147.75" customHeight="1">
      <c r="A15" s="63">
        <v>4</v>
      </c>
      <c r="B15" s="64"/>
      <c r="C15" s="65" t="s">
        <v>43</v>
      </c>
      <c r="D15" s="61" t="s">
        <v>35</v>
      </c>
      <c r="E15" s="62">
        <v>1.28</v>
      </c>
      <c r="F15" s="60">
        <v>0.9</v>
      </c>
      <c r="G15" s="60">
        <v>2</v>
      </c>
      <c r="H15" s="60"/>
      <c r="I15" s="60"/>
      <c r="J15" s="60"/>
      <c r="K15" s="60"/>
      <c r="L15" s="28"/>
      <c r="M15" s="58">
        <f>H15*'Price list'!$D$6</f>
        <v>0</v>
      </c>
      <c r="N15" s="58"/>
      <c r="O15" s="58">
        <f t="shared" si="0"/>
        <v>1.0900645161290323</v>
      </c>
      <c r="P15" s="58">
        <v>1.5</v>
      </c>
      <c r="Q15" s="58">
        <f t="shared" si="11"/>
        <v>1.92</v>
      </c>
      <c r="R15" s="58">
        <f t="shared" si="7"/>
        <v>0.1</v>
      </c>
      <c r="S15" s="58">
        <v>1</v>
      </c>
      <c r="T15" s="59">
        <f t="shared" si="1"/>
        <v>5.6100645161290323</v>
      </c>
      <c r="U15" s="28"/>
      <c r="V15" s="56">
        <f t="shared" si="8"/>
        <v>7.6100645161290323</v>
      </c>
      <c r="W15" s="53"/>
      <c r="X15" s="56">
        <f t="shared" si="2"/>
        <v>0</v>
      </c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7">
        <f t="shared" si="9"/>
        <v>7.6100645161290323</v>
      </c>
      <c r="AJ15" s="53"/>
      <c r="AK15" s="57">
        <f t="shared" si="3"/>
        <v>0</v>
      </c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4">
        <f t="shared" si="10"/>
        <v>5.6100645161290323</v>
      </c>
      <c r="AW15" s="53"/>
      <c r="AX15" s="54">
        <f t="shared" si="4"/>
        <v>0</v>
      </c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5">
        <f t="shared" si="5"/>
        <v>0</v>
      </c>
      <c r="BJ15" s="52">
        <f t="shared" si="6"/>
        <v>0</v>
      </c>
      <c r="BK15" s="51"/>
    </row>
    <row r="16" spans="1:63" ht="141" customHeight="1">
      <c r="A16" s="63">
        <v>5</v>
      </c>
      <c r="B16" s="64"/>
      <c r="C16" s="65" t="s">
        <v>44</v>
      </c>
      <c r="D16" s="61" t="s">
        <v>35</v>
      </c>
      <c r="E16" s="62">
        <v>1.1000000000000001</v>
      </c>
      <c r="F16" s="60">
        <v>1</v>
      </c>
      <c r="G16" s="60">
        <v>20</v>
      </c>
      <c r="H16" s="60"/>
      <c r="I16" s="60"/>
      <c r="J16" s="60"/>
      <c r="K16" s="60"/>
      <c r="L16" s="28"/>
      <c r="M16" s="58">
        <f>H16*'Price list'!$D$6</f>
        <v>0</v>
      </c>
      <c r="N16" s="58"/>
      <c r="O16" s="58">
        <f t="shared" si="0"/>
        <v>0.9367741935483872</v>
      </c>
      <c r="P16" s="58">
        <v>1.5</v>
      </c>
      <c r="Q16" s="58">
        <f t="shared" si="11"/>
        <v>1.6500000000000001</v>
      </c>
      <c r="R16" s="58">
        <f t="shared" si="7"/>
        <v>1</v>
      </c>
      <c r="S16" s="58">
        <v>1</v>
      </c>
      <c r="T16" s="59">
        <f t="shared" si="1"/>
        <v>6.0867741935483872</v>
      </c>
      <c r="U16" s="28"/>
      <c r="V16" s="56">
        <f t="shared" si="8"/>
        <v>8.0867741935483863</v>
      </c>
      <c r="W16" s="53"/>
      <c r="X16" s="56">
        <f t="shared" si="2"/>
        <v>0</v>
      </c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7">
        <f t="shared" si="9"/>
        <v>8.0867741935483863</v>
      </c>
      <c r="AJ16" s="53"/>
      <c r="AK16" s="57">
        <f t="shared" si="3"/>
        <v>0</v>
      </c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4">
        <f t="shared" si="10"/>
        <v>6.0867741935483872</v>
      </c>
      <c r="AW16" s="53"/>
      <c r="AX16" s="54">
        <f t="shared" si="4"/>
        <v>0</v>
      </c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5">
        <f t="shared" si="5"/>
        <v>0</v>
      </c>
      <c r="BJ16" s="52">
        <f t="shared" si="6"/>
        <v>0</v>
      </c>
      <c r="BK16" s="51"/>
    </row>
    <row r="17" spans="1:63" ht="146.25" customHeight="1">
      <c r="A17" s="63">
        <v>6</v>
      </c>
      <c r="B17" s="64"/>
      <c r="C17" s="65" t="s">
        <v>45</v>
      </c>
      <c r="D17" s="61" t="s">
        <v>35</v>
      </c>
      <c r="E17" s="62">
        <v>1.28</v>
      </c>
      <c r="F17" s="60">
        <v>1</v>
      </c>
      <c r="G17" s="60">
        <v>22</v>
      </c>
      <c r="H17" s="60"/>
      <c r="I17" s="60"/>
      <c r="J17" s="60"/>
      <c r="K17" s="60"/>
      <c r="L17" s="28"/>
      <c r="M17" s="58">
        <f>H17*'Price list'!$D$6</f>
        <v>0</v>
      </c>
      <c r="N17" s="58"/>
      <c r="O17" s="58">
        <f t="shared" si="0"/>
        <v>1.0900645161290323</v>
      </c>
      <c r="P17" s="58">
        <v>2</v>
      </c>
      <c r="Q17" s="58">
        <f t="shared" si="11"/>
        <v>1.92</v>
      </c>
      <c r="R17" s="58">
        <f t="shared" si="7"/>
        <v>1.1000000000000001</v>
      </c>
      <c r="S17" s="58">
        <v>1</v>
      </c>
      <c r="T17" s="59">
        <f t="shared" si="1"/>
        <v>7.1100645161290323</v>
      </c>
      <c r="U17" s="28"/>
      <c r="V17" s="56">
        <f t="shared" si="8"/>
        <v>9.1100645161290323</v>
      </c>
      <c r="W17" s="53"/>
      <c r="X17" s="56">
        <f t="shared" si="2"/>
        <v>0</v>
      </c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7">
        <f t="shared" si="9"/>
        <v>9.1100645161290323</v>
      </c>
      <c r="AJ17" s="53"/>
      <c r="AK17" s="57">
        <f t="shared" si="3"/>
        <v>0</v>
      </c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4">
        <f t="shared" si="10"/>
        <v>7.1100645161290323</v>
      </c>
      <c r="AW17" s="53"/>
      <c r="AX17" s="54">
        <f t="shared" si="4"/>
        <v>0</v>
      </c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5">
        <f t="shared" si="5"/>
        <v>0</v>
      </c>
      <c r="BJ17" s="52">
        <f t="shared" si="6"/>
        <v>0</v>
      </c>
      <c r="BK17" s="51"/>
    </row>
    <row r="18" spans="1:63" ht="142.5" customHeight="1">
      <c r="A18" s="63">
        <v>7</v>
      </c>
      <c r="B18" s="64"/>
      <c r="C18" s="65" t="s">
        <v>46</v>
      </c>
      <c r="D18" s="61" t="s">
        <v>35</v>
      </c>
      <c r="E18" s="62">
        <v>1.78</v>
      </c>
      <c r="F18" s="60">
        <v>1</v>
      </c>
      <c r="G18" s="60">
        <v>8</v>
      </c>
      <c r="H18" s="60"/>
      <c r="I18" s="60"/>
      <c r="J18" s="60"/>
      <c r="K18" s="60"/>
      <c r="L18" s="28"/>
      <c r="M18" s="58">
        <f>H18*'Price list'!$D$6</f>
        <v>0</v>
      </c>
      <c r="N18" s="58"/>
      <c r="O18" s="58">
        <f t="shared" si="0"/>
        <v>1.5158709677419355</v>
      </c>
      <c r="P18" s="58"/>
      <c r="Q18" s="58">
        <f t="shared" si="11"/>
        <v>2.67</v>
      </c>
      <c r="R18" s="58">
        <f t="shared" si="7"/>
        <v>0.4</v>
      </c>
      <c r="S18" s="58">
        <v>1</v>
      </c>
      <c r="T18" s="59">
        <f t="shared" si="1"/>
        <v>5.5858709677419363</v>
      </c>
      <c r="U18" s="28"/>
      <c r="V18" s="56">
        <f t="shared" si="8"/>
        <v>7.5858709677419363</v>
      </c>
      <c r="W18" s="53"/>
      <c r="X18" s="56">
        <f t="shared" si="2"/>
        <v>0</v>
      </c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7">
        <f t="shared" si="9"/>
        <v>7.5858709677419363</v>
      </c>
      <c r="AJ18" s="53"/>
      <c r="AK18" s="57">
        <f t="shared" si="3"/>
        <v>0</v>
      </c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4">
        <f t="shared" si="10"/>
        <v>5.5858709677419363</v>
      </c>
      <c r="AW18" s="53"/>
      <c r="AX18" s="54">
        <f t="shared" si="4"/>
        <v>0</v>
      </c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5">
        <f t="shared" si="5"/>
        <v>0</v>
      </c>
      <c r="BJ18" s="52">
        <f t="shared" si="6"/>
        <v>0</v>
      </c>
      <c r="BK18" s="51"/>
    </row>
    <row r="19" spans="1:63" ht="136.5" customHeight="1">
      <c r="A19" s="63">
        <v>8</v>
      </c>
      <c r="B19" s="64"/>
      <c r="C19" s="65" t="s">
        <v>47</v>
      </c>
      <c r="D19" s="61" t="s">
        <v>35</v>
      </c>
      <c r="E19" s="62">
        <v>0.94</v>
      </c>
      <c r="F19" s="60">
        <v>1</v>
      </c>
      <c r="G19" s="60">
        <v>18</v>
      </c>
      <c r="H19" s="60"/>
      <c r="I19" s="60"/>
      <c r="J19" s="60"/>
      <c r="K19" s="60"/>
      <c r="L19" s="28"/>
      <c r="M19" s="58">
        <f>H19*'Price list'!$D$6</f>
        <v>0</v>
      </c>
      <c r="N19" s="58"/>
      <c r="O19" s="58">
        <f t="shared" si="0"/>
        <v>0.80051612903225811</v>
      </c>
      <c r="P19" s="58">
        <v>1.5</v>
      </c>
      <c r="Q19" s="58">
        <f t="shared" si="11"/>
        <v>1.41</v>
      </c>
      <c r="R19" s="58">
        <f t="shared" si="7"/>
        <v>0.9</v>
      </c>
      <c r="S19" s="58">
        <v>1</v>
      </c>
      <c r="T19" s="59">
        <f t="shared" si="1"/>
        <v>5.6105161290322583</v>
      </c>
      <c r="U19" s="28"/>
      <c r="V19" s="56">
        <f t="shared" si="8"/>
        <v>7.6105161290322583</v>
      </c>
      <c r="W19" s="53"/>
      <c r="X19" s="56">
        <f t="shared" si="2"/>
        <v>0</v>
      </c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7">
        <f t="shared" si="9"/>
        <v>7.6105161290322583</v>
      </c>
      <c r="AJ19" s="53"/>
      <c r="AK19" s="57">
        <f t="shared" si="3"/>
        <v>0</v>
      </c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4">
        <f t="shared" si="10"/>
        <v>5.6105161290322583</v>
      </c>
      <c r="AW19" s="53"/>
      <c r="AX19" s="54">
        <f t="shared" si="4"/>
        <v>0</v>
      </c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5">
        <f t="shared" si="5"/>
        <v>0</v>
      </c>
      <c r="BJ19" s="52">
        <f t="shared" si="6"/>
        <v>0</v>
      </c>
      <c r="BK19" s="51"/>
    </row>
    <row r="20" spans="1:63" ht="142.5" customHeight="1">
      <c r="A20" s="63">
        <v>9</v>
      </c>
      <c r="B20" s="64"/>
      <c r="C20" s="65" t="s">
        <v>48</v>
      </c>
      <c r="D20" s="61" t="s">
        <v>35</v>
      </c>
      <c r="E20" s="62">
        <v>0.98</v>
      </c>
      <c r="F20" s="60">
        <v>1</v>
      </c>
      <c r="G20" s="60">
        <v>18</v>
      </c>
      <c r="H20" s="60"/>
      <c r="I20" s="60"/>
      <c r="J20" s="60"/>
      <c r="K20" s="60"/>
      <c r="L20" s="28"/>
      <c r="M20" s="58">
        <f>H20*'Price list'!$D$6</f>
        <v>0</v>
      </c>
      <c r="N20" s="58"/>
      <c r="O20" s="58">
        <f t="shared" si="0"/>
        <v>0.83458064516129038</v>
      </c>
      <c r="P20" s="58">
        <v>1.5</v>
      </c>
      <c r="Q20" s="58">
        <f t="shared" si="11"/>
        <v>1.47</v>
      </c>
      <c r="R20" s="58">
        <f t="shared" si="7"/>
        <v>0.9</v>
      </c>
      <c r="S20" s="58">
        <v>1</v>
      </c>
      <c r="T20" s="59">
        <f t="shared" si="1"/>
        <v>5.7045806451612906</v>
      </c>
      <c r="U20" s="28"/>
      <c r="V20" s="56">
        <f t="shared" si="8"/>
        <v>7.7045806451612906</v>
      </c>
      <c r="W20" s="53"/>
      <c r="X20" s="56">
        <f t="shared" si="2"/>
        <v>0</v>
      </c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7">
        <f t="shared" si="9"/>
        <v>7.7045806451612906</v>
      </c>
      <c r="AJ20" s="53"/>
      <c r="AK20" s="57">
        <f t="shared" si="3"/>
        <v>0</v>
      </c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4">
        <f t="shared" si="10"/>
        <v>5.7045806451612906</v>
      </c>
      <c r="AW20" s="53"/>
      <c r="AX20" s="54">
        <f t="shared" si="4"/>
        <v>0</v>
      </c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5">
        <f t="shared" si="5"/>
        <v>0</v>
      </c>
      <c r="BJ20" s="52">
        <f t="shared" si="6"/>
        <v>0</v>
      </c>
      <c r="BK20" s="51"/>
    </row>
    <row r="21" spans="1:63" ht="146.25" customHeight="1">
      <c r="A21" s="63">
        <v>10</v>
      </c>
      <c r="B21" s="64"/>
      <c r="C21" s="65" t="s">
        <v>49</v>
      </c>
      <c r="D21" s="61" t="s">
        <v>35</v>
      </c>
      <c r="E21" s="62">
        <v>2.2000000000000002</v>
      </c>
      <c r="F21" s="60">
        <v>1</v>
      </c>
      <c r="G21" s="60">
        <v>18</v>
      </c>
      <c r="H21" s="60"/>
      <c r="I21" s="60"/>
      <c r="J21" s="60"/>
      <c r="K21" s="60"/>
      <c r="L21" s="28"/>
      <c r="M21" s="58">
        <f>H21*'Price list'!$D$6</f>
        <v>0</v>
      </c>
      <c r="N21" s="58"/>
      <c r="O21" s="58">
        <f t="shared" si="0"/>
        <v>1.8735483870967744</v>
      </c>
      <c r="P21" s="58"/>
      <c r="Q21" s="58">
        <f t="shared" si="11"/>
        <v>3.3000000000000003</v>
      </c>
      <c r="R21" s="58">
        <f t="shared" si="7"/>
        <v>0.9</v>
      </c>
      <c r="S21" s="58">
        <v>1</v>
      </c>
      <c r="T21" s="59">
        <f t="shared" si="1"/>
        <v>7.0735483870967748</v>
      </c>
      <c r="U21" s="28"/>
      <c r="V21" s="56">
        <f t="shared" si="8"/>
        <v>9.0735483870967748</v>
      </c>
      <c r="W21" s="53"/>
      <c r="X21" s="56">
        <f t="shared" si="2"/>
        <v>0</v>
      </c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7">
        <f t="shared" si="9"/>
        <v>9.0735483870967748</v>
      </c>
      <c r="AJ21" s="53"/>
      <c r="AK21" s="57">
        <f t="shared" si="3"/>
        <v>0</v>
      </c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4">
        <f t="shared" si="10"/>
        <v>7.0735483870967748</v>
      </c>
      <c r="AW21" s="53"/>
      <c r="AX21" s="54">
        <f t="shared" si="4"/>
        <v>0</v>
      </c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5">
        <f t="shared" si="5"/>
        <v>0</v>
      </c>
      <c r="BJ21" s="52">
        <f t="shared" si="6"/>
        <v>0</v>
      </c>
      <c r="BK21" s="51"/>
    </row>
    <row r="22" spans="1:63" ht="138.75" customHeight="1">
      <c r="A22" s="63">
        <v>11</v>
      </c>
      <c r="B22" s="64"/>
      <c r="C22" s="65" t="s">
        <v>50</v>
      </c>
      <c r="D22" s="61" t="s">
        <v>35</v>
      </c>
      <c r="E22" s="62">
        <v>0.96</v>
      </c>
      <c r="F22" s="60">
        <v>1</v>
      </c>
      <c r="G22" s="60">
        <v>20</v>
      </c>
      <c r="H22" s="60"/>
      <c r="I22" s="60"/>
      <c r="J22" s="60"/>
      <c r="K22" s="60"/>
      <c r="L22" s="28"/>
      <c r="M22" s="58">
        <f>H22*'Price list'!$D$6</f>
        <v>0</v>
      </c>
      <c r="N22" s="58"/>
      <c r="O22" s="58">
        <f t="shared" si="0"/>
        <v>0.81754838709677424</v>
      </c>
      <c r="P22" s="58">
        <v>1.5</v>
      </c>
      <c r="Q22" s="58">
        <f t="shared" si="11"/>
        <v>1.44</v>
      </c>
      <c r="R22" s="58">
        <f t="shared" si="7"/>
        <v>1</v>
      </c>
      <c r="S22" s="58">
        <v>1</v>
      </c>
      <c r="T22" s="59">
        <f t="shared" si="1"/>
        <v>5.7575483870967741</v>
      </c>
      <c r="U22" s="28"/>
      <c r="V22" s="56">
        <f t="shared" si="8"/>
        <v>7.7575483870967741</v>
      </c>
      <c r="W22" s="53"/>
      <c r="X22" s="56">
        <f t="shared" si="2"/>
        <v>0</v>
      </c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7">
        <f t="shared" si="9"/>
        <v>7.7575483870967741</v>
      </c>
      <c r="AJ22" s="53"/>
      <c r="AK22" s="57">
        <f t="shared" si="3"/>
        <v>0</v>
      </c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4">
        <f t="shared" si="10"/>
        <v>5.7575483870967741</v>
      </c>
      <c r="AW22" s="53"/>
      <c r="AX22" s="54">
        <f t="shared" si="4"/>
        <v>0</v>
      </c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5">
        <f t="shared" si="5"/>
        <v>0</v>
      </c>
      <c r="BJ22" s="52">
        <f t="shared" si="6"/>
        <v>0</v>
      </c>
      <c r="BK22" s="51"/>
    </row>
    <row r="23" spans="1:63" ht="141" customHeight="1">
      <c r="A23" s="63">
        <v>12</v>
      </c>
      <c r="B23" s="64"/>
      <c r="C23" s="65" t="s">
        <v>51</v>
      </c>
      <c r="D23" s="61" t="s">
        <v>35</v>
      </c>
      <c r="E23" s="62">
        <v>1.19</v>
      </c>
      <c r="F23" s="60">
        <v>1</v>
      </c>
      <c r="G23" s="60">
        <v>20</v>
      </c>
      <c r="H23" s="60"/>
      <c r="I23" s="60"/>
      <c r="J23" s="60"/>
      <c r="K23" s="60"/>
      <c r="L23" s="28"/>
      <c r="M23" s="58">
        <f>H23*'Price list'!$D$6</f>
        <v>0</v>
      </c>
      <c r="N23" s="58"/>
      <c r="O23" s="58">
        <f t="shared" si="0"/>
        <v>1.0134193548387098</v>
      </c>
      <c r="P23" s="58"/>
      <c r="Q23" s="58">
        <f t="shared" si="11"/>
        <v>1.7849999999999999</v>
      </c>
      <c r="R23" s="58">
        <f t="shared" si="7"/>
        <v>1</v>
      </c>
      <c r="S23" s="58">
        <v>1</v>
      </c>
      <c r="T23" s="59">
        <f t="shared" si="1"/>
        <v>4.7984193548387095</v>
      </c>
      <c r="U23" s="28"/>
      <c r="V23" s="56">
        <f t="shared" si="8"/>
        <v>6.7984193548387095</v>
      </c>
      <c r="W23" s="53"/>
      <c r="X23" s="56">
        <f t="shared" si="2"/>
        <v>0</v>
      </c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7">
        <f t="shared" si="9"/>
        <v>6.7984193548387095</v>
      </c>
      <c r="AJ23" s="53"/>
      <c r="AK23" s="57">
        <f t="shared" si="3"/>
        <v>0</v>
      </c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4">
        <f t="shared" si="10"/>
        <v>4.7984193548387095</v>
      </c>
      <c r="AW23" s="53"/>
      <c r="AX23" s="54">
        <f t="shared" si="4"/>
        <v>0</v>
      </c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5">
        <f t="shared" si="5"/>
        <v>0</v>
      </c>
      <c r="BJ23" s="52">
        <f t="shared" si="6"/>
        <v>0</v>
      </c>
      <c r="BK23" s="51"/>
    </row>
    <row r="24" spans="1:63" ht="136.5" customHeight="1">
      <c r="A24" s="63">
        <v>13</v>
      </c>
      <c r="B24" s="64"/>
      <c r="C24" s="65" t="s">
        <v>52</v>
      </c>
      <c r="D24" s="61" t="s">
        <v>35</v>
      </c>
      <c r="E24" s="62">
        <v>2.38</v>
      </c>
      <c r="F24" s="60">
        <v>1</v>
      </c>
      <c r="G24" s="60">
        <v>20</v>
      </c>
      <c r="H24" s="60"/>
      <c r="I24" s="60"/>
      <c r="J24" s="60"/>
      <c r="K24" s="60"/>
      <c r="L24" s="28"/>
      <c r="M24" s="58">
        <f>H24*'Price list'!$D$6</f>
        <v>0</v>
      </c>
      <c r="N24" s="58"/>
      <c r="O24" s="58">
        <f t="shared" si="0"/>
        <v>2.0268387096774196</v>
      </c>
      <c r="P24" s="58"/>
      <c r="Q24" s="58">
        <f t="shared" si="11"/>
        <v>3.57</v>
      </c>
      <c r="R24" s="58">
        <f t="shared" si="7"/>
        <v>1</v>
      </c>
      <c r="S24" s="58">
        <v>1</v>
      </c>
      <c r="T24" s="59">
        <f t="shared" si="1"/>
        <v>7.596838709677419</v>
      </c>
      <c r="U24" s="28"/>
      <c r="V24" s="56">
        <f t="shared" si="8"/>
        <v>9.596838709677419</v>
      </c>
      <c r="W24" s="53"/>
      <c r="X24" s="56">
        <f t="shared" si="2"/>
        <v>0</v>
      </c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7">
        <f t="shared" si="9"/>
        <v>9.596838709677419</v>
      </c>
      <c r="AJ24" s="53"/>
      <c r="AK24" s="57">
        <f t="shared" si="3"/>
        <v>0</v>
      </c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4">
        <f t="shared" si="10"/>
        <v>7.596838709677419</v>
      </c>
      <c r="AW24" s="53"/>
      <c r="AX24" s="54">
        <f t="shared" si="4"/>
        <v>0</v>
      </c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5">
        <f t="shared" si="5"/>
        <v>0</v>
      </c>
      <c r="BJ24" s="52">
        <f t="shared" si="6"/>
        <v>0</v>
      </c>
      <c r="BK24" s="51"/>
    </row>
    <row r="25" spans="1:63" ht="143.25" customHeight="1">
      <c r="A25" s="63">
        <v>14</v>
      </c>
      <c r="B25" s="64"/>
      <c r="C25" s="65" t="s">
        <v>53</v>
      </c>
      <c r="D25" s="61" t="s">
        <v>35</v>
      </c>
      <c r="E25" s="62">
        <v>0.88</v>
      </c>
      <c r="F25" s="60">
        <v>1</v>
      </c>
      <c r="G25" s="60">
        <v>33</v>
      </c>
      <c r="H25" s="60"/>
      <c r="I25" s="60"/>
      <c r="J25" s="60"/>
      <c r="K25" s="60"/>
      <c r="L25" s="28"/>
      <c r="M25" s="58">
        <f>H25*'Price list'!$D$6</f>
        <v>0</v>
      </c>
      <c r="N25" s="58"/>
      <c r="O25" s="58">
        <f t="shared" si="0"/>
        <v>0.74941935483870969</v>
      </c>
      <c r="P25" s="58">
        <v>1.5</v>
      </c>
      <c r="Q25" s="58">
        <f t="shared" si="11"/>
        <v>1.32</v>
      </c>
      <c r="R25" s="58">
        <f t="shared" si="7"/>
        <v>1.6500000000000001</v>
      </c>
      <c r="S25" s="58">
        <v>1</v>
      </c>
      <c r="T25" s="59">
        <f t="shared" si="1"/>
        <v>6.2194193548387098</v>
      </c>
      <c r="U25" s="28"/>
      <c r="V25" s="56">
        <f t="shared" si="8"/>
        <v>8.2194193548387098</v>
      </c>
      <c r="W25" s="53"/>
      <c r="X25" s="56">
        <f t="shared" si="2"/>
        <v>0</v>
      </c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7">
        <f t="shared" si="9"/>
        <v>8.2194193548387098</v>
      </c>
      <c r="AJ25" s="53"/>
      <c r="AK25" s="57">
        <f t="shared" si="3"/>
        <v>0</v>
      </c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4">
        <f t="shared" si="10"/>
        <v>6.2194193548387098</v>
      </c>
      <c r="AW25" s="53"/>
      <c r="AX25" s="54">
        <f t="shared" si="4"/>
        <v>0</v>
      </c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5">
        <f t="shared" si="5"/>
        <v>0</v>
      </c>
      <c r="BJ25" s="52">
        <f t="shared" si="6"/>
        <v>0</v>
      </c>
      <c r="BK25" s="51"/>
    </row>
    <row r="26" spans="1:63" ht="140.25" customHeight="1">
      <c r="A26" s="63">
        <v>15</v>
      </c>
      <c r="B26" s="64"/>
      <c r="C26" s="65" t="s">
        <v>54</v>
      </c>
      <c r="D26" s="61" t="s">
        <v>35</v>
      </c>
      <c r="E26" s="62">
        <v>0.94</v>
      </c>
      <c r="F26" s="60">
        <v>1</v>
      </c>
      <c r="G26" s="60">
        <v>33</v>
      </c>
      <c r="H26" s="60"/>
      <c r="I26" s="60"/>
      <c r="J26" s="60"/>
      <c r="K26" s="60"/>
      <c r="L26" s="28"/>
      <c r="M26" s="58">
        <f>H26*'Price list'!$D$6</f>
        <v>0</v>
      </c>
      <c r="N26" s="58"/>
      <c r="O26" s="58">
        <f t="shared" si="0"/>
        <v>0.80051612903225811</v>
      </c>
      <c r="P26" s="58"/>
      <c r="Q26" s="58">
        <f t="shared" si="11"/>
        <v>1.41</v>
      </c>
      <c r="R26" s="58">
        <f t="shared" si="7"/>
        <v>1.6500000000000001</v>
      </c>
      <c r="S26" s="58">
        <v>1</v>
      </c>
      <c r="T26" s="59">
        <f t="shared" si="1"/>
        <v>4.8605161290322583</v>
      </c>
      <c r="U26" s="28"/>
      <c r="V26" s="56">
        <f t="shared" si="8"/>
        <v>6.8605161290322583</v>
      </c>
      <c r="W26" s="53"/>
      <c r="X26" s="56">
        <f t="shared" si="2"/>
        <v>0</v>
      </c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7">
        <f t="shared" si="9"/>
        <v>6.8605161290322583</v>
      </c>
      <c r="AJ26" s="53"/>
      <c r="AK26" s="57">
        <f t="shared" si="3"/>
        <v>0</v>
      </c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4">
        <f t="shared" si="10"/>
        <v>4.8605161290322583</v>
      </c>
      <c r="AW26" s="53"/>
      <c r="AX26" s="54">
        <f t="shared" si="4"/>
        <v>0</v>
      </c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5">
        <f t="shared" si="5"/>
        <v>0</v>
      </c>
      <c r="BJ26" s="52">
        <f t="shared" si="6"/>
        <v>0</v>
      </c>
      <c r="BK26" s="51"/>
    </row>
    <row r="27" spans="1:63" ht="140.25" customHeight="1">
      <c r="A27" s="63">
        <v>16</v>
      </c>
      <c r="B27" s="64"/>
      <c r="C27" s="65" t="s">
        <v>55</v>
      </c>
      <c r="D27" s="61" t="s">
        <v>35</v>
      </c>
      <c r="E27" s="62">
        <v>2.39</v>
      </c>
      <c r="F27" s="60">
        <v>1</v>
      </c>
      <c r="G27" s="60">
        <v>33</v>
      </c>
      <c r="H27" s="60"/>
      <c r="I27" s="60"/>
      <c r="J27" s="60"/>
      <c r="K27" s="60"/>
      <c r="L27" s="28"/>
      <c r="M27" s="58">
        <f>H27*'Price list'!$D$6</f>
        <v>0</v>
      </c>
      <c r="N27" s="58"/>
      <c r="O27" s="58">
        <f t="shared" si="0"/>
        <v>2.0353548387096776</v>
      </c>
      <c r="P27" s="58"/>
      <c r="Q27" s="58">
        <f t="shared" si="11"/>
        <v>3.585</v>
      </c>
      <c r="R27" s="58">
        <f t="shared" si="7"/>
        <v>1.6500000000000001</v>
      </c>
      <c r="S27" s="58">
        <v>1</v>
      </c>
      <c r="T27" s="59">
        <f t="shared" si="1"/>
        <v>8.2703548387096788</v>
      </c>
      <c r="U27" s="28"/>
      <c r="V27" s="56">
        <f t="shared" si="8"/>
        <v>10.270354838709679</v>
      </c>
      <c r="W27" s="53"/>
      <c r="X27" s="56">
        <f t="shared" si="2"/>
        <v>0</v>
      </c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7">
        <f t="shared" si="9"/>
        <v>10.270354838709679</v>
      </c>
      <c r="AJ27" s="53"/>
      <c r="AK27" s="57">
        <f t="shared" si="3"/>
        <v>0</v>
      </c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4">
        <f t="shared" si="10"/>
        <v>8.2703548387096788</v>
      </c>
      <c r="AW27" s="53"/>
      <c r="AX27" s="54">
        <f t="shared" si="4"/>
        <v>0</v>
      </c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5">
        <f t="shared" si="5"/>
        <v>0</v>
      </c>
      <c r="BJ27" s="52">
        <f t="shared" si="6"/>
        <v>0</v>
      </c>
      <c r="BK27" s="51"/>
    </row>
    <row r="28" spans="1:63" ht="145.5" customHeight="1">
      <c r="A28" s="63">
        <v>17</v>
      </c>
      <c r="B28" s="64"/>
      <c r="C28" s="65" t="s">
        <v>56</v>
      </c>
      <c r="D28" s="61" t="s">
        <v>35</v>
      </c>
      <c r="E28" s="62">
        <v>0.63</v>
      </c>
      <c r="F28" s="60">
        <v>1</v>
      </c>
      <c r="G28" s="60">
        <v>13</v>
      </c>
      <c r="H28" s="60"/>
      <c r="I28" s="60"/>
      <c r="J28" s="60"/>
      <c r="K28" s="60"/>
      <c r="L28" s="28"/>
      <c r="M28" s="58">
        <f>H28*'Price list'!$D$6</f>
        <v>0</v>
      </c>
      <c r="N28" s="58"/>
      <c r="O28" s="58">
        <f t="shared" si="0"/>
        <v>0.53651612903225809</v>
      </c>
      <c r="P28" s="58">
        <v>1.5</v>
      </c>
      <c r="Q28" s="58">
        <f t="shared" si="11"/>
        <v>0.94500000000000006</v>
      </c>
      <c r="R28" s="58">
        <f t="shared" si="7"/>
        <v>0.65</v>
      </c>
      <c r="S28" s="58">
        <v>1</v>
      </c>
      <c r="T28" s="59">
        <f t="shared" si="1"/>
        <v>4.6315161290322582</v>
      </c>
      <c r="U28" s="28"/>
      <c r="V28" s="56">
        <f t="shared" si="8"/>
        <v>6.6315161290322582</v>
      </c>
      <c r="W28" s="53"/>
      <c r="X28" s="56">
        <f t="shared" si="2"/>
        <v>0</v>
      </c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7">
        <f t="shared" si="9"/>
        <v>6.6315161290322582</v>
      </c>
      <c r="AJ28" s="53"/>
      <c r="AK28" s="57">
        <f t="shared" si="3"/>
        <v>0</v>
      </c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4">
        <f t="shared" si="10"/>
        <v>4.6315161290322582</v>
      </c>
      <c r="AW28" s="53"/>
      <c r="AX28" s="54">
        <f t="shared" si="4"/>
        <v>0</v>
      </c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5">
        <f t="shared" si="5"/>
        <v>0</v>
      </c>
      <c r="BJ28" s="52">
        <f t="shared" si="6"/>
        <v>0</v>
      </c>
      <c r="BK28" s="51"/>
    </row>
    <row r="29" spans="1:63" ht="140.25" customHeight="1">
      <c r="A29" s="63">
        <v>18</v>
      </c>
      <c r="B29" s="64"/>
      <c r="C29" s="65" t="s">
        <v>57</v>
      </c>
      <c r="D29" s="61" t="s">
        <v>35</v>
      </c>
      <c r="E29" s="62">
        <v>0.66</v>
      </c>
      <c r="F29" s="60">
        <v>1</v>
      </c>
      <c r="G29" s="60">
        <v>13</v>
      </c>
      <c r="H29" s="60"/>
      <c r="I29" s="60"/>
      <c r="J29" s="60"/>
      <c r="K29" s="60"/>
      <c r="L29" s="28"/>
      <c r="M29" s="58">
        <f>H29*'Price list'!$D$6</f>
        <v>0</v>
      </c>
      <c r="N29" s="58"/>
      <c r="O29" s="58">
        <f t="shared" si="0"/>
        <v>0.5620645161290323</v>
      </c>
      <c r="P29" s="58">
        <v>2</v>
      </c>
      <c r="Q29" s="58">
        <f t="shared" si="11"/>
        <v>0.99</v>
      </c>
      <c r="R29" s="58">
        <f t="shared" si="7"/>
        <v>0.65</v>
      </c>
      <c r="S29" s="58">
        <v>1</v>
      </c>
      <c r="T29" s="59">
        <f t="shared" si="1"/>
        <v>5.2020645161290329</v>
      </c>
      <c r="U29" s="28"/>
      <c r="V29" s="56">
        <f t="shared" si="8"/>
        <v>7.2020645161290329</v>
      </c>
      <c r="W29" s="53"/>
      <c r="X29" s="56">
        <f t="shared" si="2"/>
        <v>0</v>
      </c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7">
        <f t="shared" si="9"/>
        <v>7.2020645161290329</v>
      </c>
      <c r="AJ29" s="53"/>
      <c r="AK29" s="57">
        <f t="shared" si="3"/>
        <v>0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4">
        <f t="shared" si="10"/>
        <v>5.2020645161290329</v>
      </c>
      <c r="AW29" s="53"/>
      <c r="AX29" s="54">
        <f t="shared" si="4"/>
        <v>0</v>
      </c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5">
        <f t="shared" si="5"/>
        <v>0</v>
      </c>
      <c r="BJ29" s="52">
        <f t="shared" si="6"/>
        <v>0</v>
      </c>
      <c r="BK29" s="51"/>
    </row>
    <row r="30" spans="1:63" ht="142.5" customHeight="1">
      <c r="A30" s="63">
        <v>19</v>
      </c>
      <c r="B30" s="64"/>
      <c r="C30" s="65" t="s">
        <v>58</v>
      </c>
      <c r="D30" s="61" t="s">
        <v>35</v>
      </c>
      <c r="E30" s="62">
        <v>2</v>
      </c>
      <c r="F30" s="60">
        <v>1</v>
      </c>
      <c r="G30" s="60">
        <v>13</v>
      </c>
      <c r="H30" s="60"/>
      <c r="I30" s="60"/>
      <c r="J30" s="60"/>
      <c r="K30" s="60"/>
      <c r="L30" s="28"/>
      <c r="M30" s="58">
        <f>H30*'Price list'!$D$6</f>
        <v>0</v>
      </c>
      <c r="N30" s="58"/>
      <c r="O30" s="58">
        <f t="shared" si="0"/>
        <v>1.703225806451613</v>
      </c>
      <c r="P30" s="58"/>
      <c r="Q30" s="58">
        <f t="shared" si="11"/>
        <v>3</v>
      </c>
      <c r="R30" s="58">
        <f t="shared" si="7"/>
        <v>0.65</v>
      </c>
      <c r="S30" s="58">
        <v>1</v>
      </c>
      <c r="T30" s="59">
        <f t="shared" si="1"/>
        <v>6.3532258064516132</v>
      </c>
      <c r="U30" s="28"/>
      <c r="V30" s="56">
        <f t="shared" si="8"/>
        <v>8.3532258064516132</v>
      </c>
      <c r="W30" s="53"/>
      <c r="X30" s="56">
        <f t="shared" si="2"/>
        <v>0</v>
      </c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7">
        <f t="shared" si="9"/>
        <v>8.3532258064516132</v>
      </c>
      <c r="AJ30" s="53"/>
      <c r="AK30" s="57">
        <f t="shared" si="3"/>
        <v>0</v>
      </c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4">
        <f t="shared" si="10"/>
        <v>6.3532258064516132</v>
      </c>
      <c r="AW30" s="53"/>
      <c r="AX30" s="54">
        <f t="shared" si="4"/>
        <v>0</v>
      </c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5">
        <f t="shared" si="5"/>
        <v>0</v>
      </c>
      <c r="BJ30" s="52">
        <f t="shared" si="6"/>
        <v>0</v>
      </c>
      <c r="BK30" s="51"/>
    </row>
    <row r="31" spans="1:63" ht="140.25" customHeight="1">
      <c r="A31" s="63">
        <v>20</v>
      </c>
      <c r="B31" s="64"/>
      <c r="C31" s="65" t="s">
        <v>59</v>
      </c>
      <c r="D31" s="61"/>
      <c r="E31" s="62">
        <v>0.78</v>
      </c>
      <c r="F31" s="60"/>
      <c r="G31" s="60"/>
      <c r="H31" s="60"/>
      <c r="I31" s="60"/>
      <c r="J31" s="60"/>
      <c r="K31" s="60"/>
      <c r="L31" s="28"/>
      <c r="M31" s="58">
        <f>H31*'Price list'!$D$6</f>
        <v>0</v>
      </c>
      <c r="N31" s="58"/>
      <c r="O31" s="58">
        <f t="shared" si="0"/>
        <v>0.66425806451612912</v>
      </c>
      <c r="P31" s="58">
        <v>1.5</v>
      </c>
      <c r="Q31" s="58">
        <f t="shared" si="11"/>
        <v>1.17</v>
      </c>
      <c r="R31" s="58">
        <f t="shared" si="7"/>
        <v>0</v>
      </c>
      <c r="S31" s="58">
        <v>1</v>
      </c>
      <c r="T31" s="59">
        <f t="shared" si="1"/>
        <v>4.3342580645161295</v>
      </c>
      <c r="U31" s="28"/>
      <c r="V31" s="56">
        <f t="shared" si="8"/>
        <v>6.3342580645161295</v>
      </c>
      <c r="W31" s="53"/>
      <c r="X31" s="56">
        <f t="shared" si="2"/>
        <v>0</v>
      </c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7">
        <f t="shared" si="9"/>
        <v>6.3342580645161295</v>
      </c>
      <c r="AJ31" s="53"/>
      <c r="AK31" s="57">
        <f t="shared" si="3"/>
        <v>0</v>
      </c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4">
        <f t="shared" si="10"/>
        <v>4.3342580645161295</v>
      </c>
      <c r="AW31" s="53"/>
      <c r="AX31" s="54">
        <f t="shared" si="4"/>
        <v>0</v>
      </c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5">
        <f t="shared" si="5"/>
        <v>0</v>
      </c>
      <c r="BJ31" s="52">
        <f t="shared" si="6"/>
        <v>0</v>
      </c>
      <c r="BK31" s="51"/>
    </row>
    <row r="32" spans="1:63" ht="142.5" customHeight="1">
      <c r="A32" s="63">
        <v>21</v>
      </c>
      <c r="B32" s="64"/>
      <c r="C32" s="65" t="s">
        <v>60</v>
      </c>
      <c r="D32" s="61"/>
      <c r="E32" s="62">
        <v>0.82</v>
      </c>
      <c r="F32" s="60"/>
      <c r="G32" s="60"/>
      <c r="H32" s="60"/>
      <c r="I32" s="60"/>
      <c r="J32" s="60"/>
      <c r="K32" s="60"/>
      <c r="L32" s="28"/>
      <c r="M32" s="58">
        <f>H32*'Price list'!$D$6</f>
        <v>0</v>
      </c>
      <c r="N32" s="58"/>
      <c r="O32" s="58">
        <f t="shared" si="0"/>
        <v>0.69832258064516128</v>
      </c>
      <c r="P32" s="58">
        <v>2</v>
      </c>
      <c r="Q32" s="58">
        <f t="shared" si="11"/>
        <v>1.23</v>
      </c>
      <c r="R32" s="58">
        <f t="shared" si="7"/>
        <v>0</v>
      </c>
      <c r="S32" s="58">
        <v>1</v>
      </c>
      <c r="T32" s="59">
        <f t="shared" si="1"/>
        <v>4.9283225806451618</v>
      </c>
      <c r="U32" s="28"/>
      <c r="V32" s="56">
        <f t="shared" si="8"/>
        <v>6.9283225806451618</v>
      </c>
      <c r="W32" s="53"/>
      <c r="X32" s="56">
        <f t="shared" si="2"/>
        <v>0</v>
      </c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7">
        <f t="shared" si="9"/>
        <v>6.9283225806451618</v>
      </c>
      <c r="AJ32" s="53"/>
      <c r="AK32" s="57">
        <f t="shared" si="3"/>
        <v>0</v>
      </c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4">
        <f t="shared" si="10"/>
        <v>4.9283225806451618</v>
      </c>
      <c r="AW32" s="53"/>
      <c r="AX32" s="54">
        <f t="shared" si="4"/>
        <v>0</v>
      </c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5">
        <f t="shared" si="5"/>
        <v>0</v>
      </c>
      <c r="BJ32" s="52">
        <f t="shared" si="6"/>
        <v>0</v>
      </c>
      <c r="BK32" s="51"/>
    </row>
    <row r="33" spans="1:63" ht="148.5" customHeight="1">
      <c r="A33" s="63">
        <v>22</v>
      </c>
      <c r="B33" s="64"/>
      <c r="C33" s="65" t="s">
        <v>61</v>
      </c>
      <c r="D33" s="61"/>
      <c r="E33" s="62">
        <v>2.34</v>
      </c>
      <c r="F33" s="60"/>
      <c r="G33" s="60"/>
      <c r="H33" s="60"/>
      <c r="I33" s="60"/>
      <c r="J33" s="60"/>
      <c r="K33" s="60"/>
      <c r="L33" s="28"/>
      <c r="M33" s="58">
        <f>H33*'Price list'!$D$6</f>
        <v>0</v>
      </c>
      <c r="N33" s="58"/>
      <c r="O33" s="58">
        <f t="shared" si="0"/>
        <v>1.9927741935483871</v>
      </c>
      <c r="P33" s="58"/>
      <c r="Q33" s="58">
        <f t="shared" si="11"/>
        <v>3.51</v>
      </c>
      <c r="R33" s="58">
        <f t="shared" si="7"/>
        <v>0</v>
      </c>
      <c r="S33" s="58">
        <v>1</v>
      </c>
      <c r="T33" s="59">
        <f t="shared" si="1"/>
        <v>6.5027741935483867</v>
      </c>
      <c r="U33" s="28"/>
      <c r="V33" s="56">
        <f t="shared" si="8"/>
        <v>8.5027741935483867</v>
      </c>
      <c r="W33" s="53"/>
      <c r="X33" s="56">
        <f t="shared" si="2"/>
        <v>0</v>
      </c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7">
        <f t="shared" si="9"/>
        <v>8.5027741935483867</v>
      </c>
      <c r="AJ33" s="53"/>
      <c r="AK33" s="57">
        <f t="shared" si="3"/>
        <v>0</v>
      </c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4">
        <f t="shared" si="10"/>
        <v>6.5027741935483867</v>
      </c>
      <c r="AW33" s="53"/>
      <c r="AX33" s="54">
        <f t="shared" si="4"/>
        <v>0</v>
      </c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5">
        <f t="shared" si="5"/>
        <v>0</v>
      </c>
      <c r="BJ33" s="52">
        <f t="shared" si="6"/>
        <v>0</v>
      </c>
      <c r="BK33" s="51"/>
    </row>
    <row r="34" spans="1:63" ht="141" customHeight="1">
      <c r="A34" s="63">
        <v>23</v>
      </c>
      <c r="B34" s="64"/>
      <c r="C34" s="65" t="s">
        <v>62</v>
      </c>
      <c r="D34" s="61" t="s">
        <v>35</v>
      </c>
      <c r="E34" s="62">
        <v>0.43</v>
      </c>
      <c r="F34" s="60">
        <v>1</v>
      </c>
      <c r="G34" s="60">
        <v>19</v>
      </c>
      <c r="H34" s="60"/>
      <c r="I34" s="60"/>
      <c r="J34" s="60"/>
      <c r="K34" s="60"/>
      <c r="L34" s="28"/>
      <c r="M34" s="58">
        <f>H34*'Price list'!$D$6</f>
        <v>0</v>
      </c>
      <c r="N34" s="58"/>
      <c r="O34" s="58">
        <f t="shared" si="0"/>
        <v>0.36619354838709678</v>
      </c>
      <c r="P34" s="58">
        <v>1.5</v>
      </c>
      <c r="Q34" s="58">
        <f t="shared" si="11"/>
        <v>0.64500000000000002</v>
      </c>
      <c r="R34" s="58">
        <f t="shared" si="7"/>
        <v>0.95000000000000007</v>
      </c>
      <c r="S34" s="58">
        <v>1</v>
      </c>
      <c r="T34" s="59">
        <f t="shared" si="1"/>
        <v>4.4611935483870973</v>
      </c>
      <c r="U34" s="28"/>
      <c r="V34" s="56">
        <f t="shared" si="8"/>
        <v>6.4611935483870973</v>
      </c>
      <c r="W34" s="53"/>
      <c r="X34" s="56">
        <f t="shared" si="2"/>
        <v>0</v>
      </c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7">
        <f t="shared" si="9"/>
        <v>6.4611935483870973</v>
      </c>
      <c r="AJ34" s="53"/>
      <c r="AK34" s="57">
        <f t="shared" si="3"/>
        <v>0</v>
      </c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4">
        <f t="shared" si="10"/>
        <v>4.4611935483870973</v>
      </c>
      <c r="AW34" s="53"/>
      <c r="AX34" s="54">
        <f t="shared" si="4"/>
        <v>0</v>
      </c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5">
        <f t="shared" si="5"/>
        <v>0</v>
      </c>
      <c r="BJ34" s="52">
        <f t="shared" si="6"/>
        <v>0</v>
      </c>
      <c r="BK34" s="51"/>
    </row>
    <row r="35" spans="1:63" ht="141" customHeight="1">
      <c r="A35" s="63">
        <v>24</v>
      </c>
      <c r="B35" s="64"/>
      <c r="C35" s="65" t="s">
        <v>63</v>
      </c>
      <c r="D35" s="61" t="s">
        <v>35</v>
      </c>
      <c r="E35" s="62">
        <v>0.47</v>
      </c>
      <c r="F35" s="60">
        <v>1</v>
      </c>
      <c r="G35" s="60">
        <v>19</v>
      </c>
      <c r="H35" s="60"/>
      <c r="I35" s="60"/>
      <c r="J35" s="60"/>
      <c r="K35" s="60"/>
      <c r="L35" s="28"/>
      <c r="M35" s="58">
        <f>H35*'Price list'!$D$6</f>
        <v>0</v>
      </c>
      <c r="N35" s="58"/>
      <c r="O35" s="58">
        <f t="shared" si="0"/>
        <v>0.40025806451612905</v>
      </c>
      <c r="P35" s="58">
        <v>2</v>
      </c>
      <c r="Q35" s="58">
        <f t="shared" si="11"/>
        <v>0.70499999999999996</v>
      </c>
      <c r="R35" s="58">
        <f t="shared" si="7"/>
        <v>0.95000000000000007</v>
      </c>
      <c r="S35" s="58">
        <v>1</v>
      </c>
      <c r="T35" s="59">
        <f t="shared" si="1"/>
        <v>5.0552580645161287</v>
      </c>
      <c r="U35" s="28"/>
      <c r="V35" s="56">
        <f t="shared" si="8"/>
        <v>7.0552580645161287</v>
      </c>
      <c r="W35" s="53"/>
      <c r="X35" s="56">
        <f t="shared" si="2"/>
        <v>0</v>
      </c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7">
        <f t="shared" si="9"/>
        <v>7.0552580645161287</v>
      </c>
      <c r="AJ35" s="53"/>
      <c r="AK35" s="57">
        <f t="shared" si="3"/>
        <v>0</v>
      </c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4">
        <f t="shared" si="10"/>
        <v>5.0552580645161287</v>
      </c>
      <c r="AW35" s="53"/>
      <c r="AX35" s="54">
        <f t="shared" si="4"/>
        <v>0</v>
      </c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5">
        <f t="shared" si="5"/>
        <v>0</v>
      </c>
      <c r="BJ35" s="52">
        <f t="shared" si="6"/>
        <v>0</v>
      </c>
      <c r="BK35" s="51"/>
    </row>
    <row r="36" spans="1:63" ht="142.5" customHeight="1">
      <c r="A36" s="63">
        <v>25</v>
      </c>
      <c r="B36" s="64"/>
      <c r="C36" s="65" t="s">
        <v>64</v>
      </c>
      <c r="D36" s="61" t="s">
        <v>35</v>
      </c>
      <c r="E36" s="62">
        <v>1.54</v>
      </c>
      <c r="F36" s="60">
        <v>1</v>
      </c>
      <c r="G36" s="60">
        <v>19</v>
      </c>
      <c r="H36" s="60"/>
      <c r="I36" s="60"/>
      <c r="J36" s="60"/>
      <c r="K36" s="60"/>
      <c r="L36" s="28"/>
      <c r="M36" s="58">
        <f>H36*'Price list'!$D$6</f>
        <v>0</v>
      </c>
      <c r="N36" s="58"/>
      <c r="O36" s="58">
        <f t="shared" si="0"/>
        <v>1.3114838709677421</v>
      </c>
      <c r="P36" s="58"/>
      <c r="Q36" s="58">
        <f t="shared" si="11"/>
        <v>2.31</v>
      </c>
      <c r="R36" s="58">
        <f t="shared" si="7"/>
        <v>0.95000000000000007</v>
      </c>
      <c r="S36" s="58">
        <v>1</v>
      </c>
      <c r="T36" s="59">
        <f t="shared" si="1"/>
        <v>5.5714838709677421</v>
      </c>
      <c r="U36" s="28"/>
      <c r="V36" s="56">
        <f t="shared" si="8"/>
        <v>7.5714838709677421</v>
      </c>
      <c r="W36" s="53"/>
      <c r="X36" s="56">
        <f t="shared" si="2"/>
        <v>0</v>
      </c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7">
        <f t="shared" si="9"/>
        <v>7.5714838709677421</v>
      </c>
      <c r="AJ36" s="53"/>
      <c r="AK36" s="57">
        <f t="shared" si="3"/>
        <v>0</v>
      </c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4">
        <f t="shared" si="10"/>
        <v>5.5714838709677421</v>
      </c>
      <c r="AW36" s="53"/>
      <c r="AX36" s="54">
        <f t="shared" si="4"/>
        <v>0</v>
      </c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5">
        <f t="shared" si="5"/>
        <v>0</v>
      </c>
      <c r="BJ36" s="52">
        <f t="shared" si="6"/>
        <v>0</v>
      </c>
      <c r="BK36" s="51"/>
    </row>
    <row r="37" spans="1:63" ht="140.25" customHeight="1">
      <c r="A37" s="63">
        <v>25</v>
      </c>
      <c r="B37" s="64"/>
      <c r="C37" s="65" t="s">
        <v>65</v>
      </c>
      <c r="D37" s="61" t="s">
        <v>35</v>
      </c>
      <c r="E37" s="62">
        <v>2.59</v>
      </c>
      <c r="F37" s="60">
        <v>1</v>
      </c>
      <c r="G37" s="60">
        <v>3</v>
      </c>
      <c r="H37" s="60"/>
      <c r="I37" s="60"/>
      <c r="J37" s="60"/>
      <c r="K37" s="60"/>
      <c r="L37" s="28"/>
      <c r="M37" s="58">
        <f>H37*'Price list'!$D$6</f>
        <v>0</v>
      </c>
      <c r="N37" s="58"/>
      <c r="O37" s="58">
        <f t="shared" si="0"/>
        <v>2.205677419354839</v>
      </c>
      <c r="P37" s="58">
        <v>1</v>
      </c>
      <c r="Q37" s="58">
        <f t="shared" si="11"/>
        <v>3.8849999999999998</v>
      </c>
      <c r="R37" s="58">
        <f t="shared" si="7"/>
        <v>0.15000000000000002</v>
      </c>
      <c r="S37" s="58">
        <v>1</v>
      </c>
      <c r="T37" s="59">
        <f t="shared" si="1"/>
        <v>8.2406774193548387</v>
      </c>
      <c r="U37" s="28"/>
      <c r="V37" s="56">
        <f t="shared" si="8"/>
        <v>10.240677419354839</v>
      </c>
      <c r="W37" s="53"/>
      <c r="X37" s="56">
        <f t="shared" si="2"/>
        <v>0</v>
      </c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7">
        <f t="shared" si="9"/>
        <v>10.240677419354839</v>
      </c>
      <c r="AJ37" s="53"/>
      <c r="AK37" s="57">
        <f t="shared" si="3"/>
        <v>0</v>
      </c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4">
        <f t="shared" si="10"/>
        <v>8.2406774193548387</v>
      </c>
      <c r="AW37" s="53"/>
      <c r="AX37" s="54">
        <f t="shared" si="4"/>
        <v>0</v>
      </c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5">
        <f t="shared" si="5"/>
        <v>0</v>
      </c>
      <c r="BJ37" s="52">
        <f t="shared" si="6"/>
        <v>0</v>
      </c>
      <c r="BK37" s="51"/>
    </row>
    <row r="38" spans="1:63" ht="142.5" customHeight="1">
      <c r="A38" s="63">
        <v>25</v>
      </c>
      <c r="B38" s="64"/>
      <c r="C38" s="65" t="s">
        <v>66</v>
      </c>
      <c r="D38" s="61" t="s">
        <v>35</v>
      </c>
      <c r="E38" s="62">
        <v>0.6</v>
      </c>
      <c r="F38" s="60">
        <v>1</v>
      </c>
      <c r="G38" s="60">
        <v>2</v>
      </c>
      <c r="H38" s="60"/>
      <c r="I38" s="60"/>
      <c r="J38" s="60"/>
      <c r="K38" s="60"/>
      <c r="L38" s="28"/>
      <c r="M38" s="58">
        <f>H38*'Price list'!$D$6</f>
        <v>0</v>
      </c>
      <c r="N38" s="58"/>
      <c r="O38" s="58">
        <f t="shared" si="0"/>
        <v>0.51096774193548389</v>
      </c>
      <c r="P38" s="58">
        <v>3</v>
      </c>
      <c r="Q38" s="58">
        <f t="shared" si="11"/>
        <v>0.89999999999999991</v>
      </c>
      <c r="R38" s="58">
        <f t="shared" si="7"/>
        <v>0.1</v>
      </c>
      <c r="S38" s="58">
        <v>1</v>
      </c>
      <c r="T38" s="59">
        <f t="shared" si="1"/>
        <v>5.5109677419354828</v>
      </c>
      <c r="U38" s="28"/>
      <c r="V38" s="56">
        <f t="shared" si="8"/>
        <v>7.5109677419354828</v>
      </c>
      <c r="W38" s="53"/>
      <c r="X38" s="56">
        <f t="shared" si="2"/>
        <v>0</v>
      </c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7">
        <f t="shared" si="9"/>
        <v>7.5109677419354828</v>
      </c>
      <c r="AJ38" s="53"/>
      <c r="AK38" s="57">
        <f t="shared" si="3"/>
        <v>0</v>
      </c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4">
        <f t="shared" si="10"/>
        <v>5.5109677419354828</v>
      </c>
      <c r="AW38" s="53"/>
      <c r="AX38" s="54">
        <f t="shared" si="4"/>
        <v>0</v>
      </c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5">
        <f t="shared" si="5"/>
        <v>0</v>
      </c>
      <c r="BJ38" s="52">
        <f t="shared" si="6"/>
        <v>0</v>
      </c>
      <c r="BK38" s="51"/>
    </row>
    <row r="39" spans="1:63" ht="142.5" customHeight="1">
      <c r="A39" s="63">
        <v>25</v>
      </c>
      <c r="B39" s="64"/>
      <c r="C39" s="65" t="s">
        <v>67</v>
      </c>
      <c r="D39" s="61" t="s">
        <v>35</v>
      </c>
      <c r="E39" s="62">
        <v>1.66</v>
      </c>
      <c r="F39" s="60">
        <v>1</v>
      </c>
      <c r="G39" s="60">
        <v>1</v>
      </c>
      <c r="H39" s="60"/>
      <c r="I39" s="60"/>
      <c r="J39" s="60"/>
      <c r="K39" s="60"/>
      <c r="L39" s="28"/>
      <c r="M39" s="58">
        <f>H39*'Price list'!$D$6</f>
        <v>0</v>
      </c>
      <c r="N39" s="58"/>
      <c r="O39" s="58">
        <f t="shared" ref="O39:O70" si="12">E39*$O$4</f>
        <v>1.4136774193548387</v>
      </c>
      <c r="P39" s="58">
        <v>1</v>
      </c>
      <c r="Q39" s="58">
        <f t="shared" si="11"/>
        <v>2.4899999999999998</v>
      </c>
      <c r="R39" s="58">
        <f t="shared" si="7"/>
        <v>0.05</v>
      </c>
      <c r="S39" s="58">
        <v>1</v>
      </c>
      <c r="T39" s="59">
        <f t="shared" ref="T39:T70" si="13">M39+N39+O39+P39+Q39+R39+S39</f>
        <v>5.9536774193548387</v>
      </c>
      <c r="U39" s="28"/>
      <c r="V39" s="56">
        <f t="shared" si="8"/>
        <v>7.9536774193548387</v>
      </c>
      <c r="W39" s="53"/>
      <c r="X39" s="56">
        <f t="shared" ref="X39:X70" si="14">V39*W39</f>
        <v>0</v>
      </c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7">
        <f t="shared" si="9"/>
        <v>7.9536774193548387</v>
      </c>
      <c r="AJ39" s="53"/>
      <c r="AK39" s="57">
        <f t="shared" ref="AK39:AK70" si="15">AI39*AJ39</f>
        <v>0</v>
      </c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4">
        <f t="shared" si="10"/>
        <v>5.9536774193548387</v>
      </c>
      <c r="AW39" s="53"/>
      <c r="AX39" s="54">
        <f t="shared" ref="AX39:AX70" si="16">AV39*AW39</f>
        <v>0</v>
      </c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5">
        <f t="shared" ref="BI39:BI70" si="17">W39+AJ39+AW39</f>
        <v>0</v>
      </c>
      <c r="BJ39" s="52">
        <f t="shared" ref="BJ39:BJ70" si="18">X39+AK39+AX39</f>
        <v>0</v>
      </c>
      <c r="BK39" s="51"/>
    </row>
    <row r="40" spans="1:63" ht="145.5" customHeight="1">
      <c r="A40" s="63">
        <v>25</v>
      </c>
      <c r="B40" s="64"/>
      <c r="C40" s="65" t="s">
        <v>68</v>
      </c>
      <c r="D40" s="61" t="s">
        <v>35</v>
      </c>
      <c r="E40" s="62">
        <v>1.86</v>
      </c>
      <c r="F40" s="60">
        <v>1</v>
      </c>
      <c r="G40" s="60">
        <v>1</v>
      </c>
      <c r="H40" s="60"/>
      <c r="I40" s="60"/>
      <c r="J40" s="60"/>
      <c r="K40" s="60"/>
      <c r="L40" s="28"/>
      <c r="M40" s="58">
        <f>H40*'Price list'!$D$6</f>
        <v>0</v>
      </c>
      <c r="N40" s="58"/>
      <c r="O40" s="58">
        <f t="shared" si="12"/>
        <v>1.5840000000000003</v>
      </c>
      <c r="P40" s="58">
        <v>1</v>
      </c>
      <c r="Q40" s="58">
        <f t="shared" si="11"/>
        <v>2.79</v>
      </c>
      <c r="R40" s="58">
        <f t="shared" si="7"/>
        <v>0.05</v>
      </c>
      <c r="S40" s="58">
        <v>1</v>
      </c>
      <c r="T40" s="59">
        <f t="shared" si="13"/>
        <v>6.4240000000000004</v>
      </c>
      <c r="U40" s="28"/>
      <c r="V40" s="56">
        <f t="shared" si="8"/>
        <v>8.4239999999999995</v>
      </c>
      <c r="W40" s="53"/>
      <c r="X40" s="56">
        <f t="shared" si="14"/>
        <v>0</v>
      </c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7">
        <f t="shared" si="9"/>
        <v>8.4239999999999995</v>
      </c>
      <c r="AJ40" s="53"/>
      <c r="AK40" s="57">
        <f t="shared" si="15"/>
        <v>0</v>
      </c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4">
        <f t="shared" si="10"/>
        <v>6.4240000000000004</v>
      </c>
      <c r="AW40" s="53"/>
      <c r="AX40" s="54">
        <f t="shared" si="16"/>
        <v>0</v>
      </c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5">
        <f t="shared" si="17"/>
        <v>0</v>
      </c>
      <c r="BJ40" s="52">
        <f t="shared" si="18"/>
        <v>0</v>
      </c>
      <c r="BK40" s="51"/>
    </row>
    <row r="41" spans="1:63" ht="143.25" customHeight="1">
      <c r="A41" s="63">
        <v>25</v>
      </c>
      <c r="B41" s="64"/>
      <c r="C41" s="65" t="s">
        <v>69</v>
      </c>
      <c r="D41" s="61" t="s">
        <v>35</v>
      </c>
      <c r="E41" s="62">
        <v>1.8</v>
      </c>
      <c r="F41" s="60">
        <v>1</v>
      </c>
      <c r="G41" s="60">
        <v>1</v>
      </c>
      <c r="H41" s="60"/>
      <c r="I41" s="60"/>
      <c r="J41" s="60"/>
      <c r="K41" s="60"/>
      <c r="L41" s="28"/>
      <c r="M41" s="58">
        <f>H41*'Price list'!$D$6</f>
        <v>0</v>
      </c>
      <c r="N41" s="58"/>
      <c r="O41" s="58">
        <f t="shared" si="12"/>
        <v>1.5329032258064517</v>
      </c>
      <c r="P41" s="58"/>
      <c r="Q41" s="58">
        <f t="shared" si="11"/>
        <v>2.7</v>
      </c>
      <c r="R41" s="58">
        <f t="shared" si="7"/>
        <v>0.05</v>
      </c>
      <c r="S41" s="58">
        <v>1</v>
      </c>
      <c r="T41" s="59">
        <f t="shared" si="13"/>
        <v>5.2829032258064519</v>
      </c>
      <c r="U41" s="28"/>
      <c r="V41" s="56">
        <f t="shared" si="8"/>
        <v>7.2829032258064519</v>
      </c>
      <c r="W41" s="53"/>
      <c r="X41" s="56">
        <f t="shared" si="14"/>
        <v>0</v>
      </c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7">
        <f t="shared" si="9"/>
        <v>7.2829032258064519</v>
      </c>
      <c r="AJ41" s="53"/>
      <c r="AK41" s="57">
        <f t="shared" si="15"/>
        <v>0</v>
      </c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4">
        <f t="shared" si="10"/>
        <v>5.2829032258064519</v>
      </c>
      <c r="AW41" s="53"/>
      <c r="AX41" s="54">
        <f t="shared" si="16"/>
        <v>0</v>
      </c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5">
        <f t="shared" si="17"/>
        <v>0</v>
      </c>
      <c r="BJ41" s="52">
        <f t="shared" si="18"/>
        <v>0</v>
      </c>
      <c r="BK41" s="51"/>
    </row>
    <row r="42" spans="1:63" ht="136.5" customHeight="1">
      <c r="A42" s="63"/>
      <c r="B42" s="64"/>
      <c r="C42" s="65" t="s">
        <v>70</v>
      </c>
      <c r="D42" s="61" t="s">
        <v>35</v>
      </c>
      <c r="E42" s="62">
        <v>1.54</v>
      </c>
      <c r="F42" s="60">
        <v>1</v>
      </c>
      <c r="G42" s="60">
        <v>1</v>
      </c>
      <c r="H42" s="60"/>
      <c r="I42" s="60"/>
      <c r="J42" s="60"/>
      <c r="K42" s="60"/>
      <c r="L42" s="28"/>
      <c r="M42" s="58">
        <f>H42*'Price list'!$D$6</f>
        <v>0</v>
      </c>
      <c r="N42" s="58"/>
      <c r="O42" s="58">
        <f t="shared" si="12"/>
        <v>1.3114838709677421</v>
      </c>
      <c r="P42" s="58">
        <v>1</v>
      </c>
      <c r="Q42" s="58">
        <f t="shared" si="11"/>
        <v>2.31</v>
      </c>
      <c r="R42" s="58">
        <f t="shared" si="7"/>
        <v>0.05</v>
      </c>
      <c r="S42" s="58">
        <v>1</v>
      </c>
      <c r="T42" s="59">
        <f t="shared" si="13"/>
        <v>5.6714838709677418</v>
      </c>
      <c r="U42" s="28"/>
      <c r="V42" s="56">
        <f t="shared" si="8"/>
        <v>7.6714838709677418</v>
      </c>
      <c r="W42" s="53"/>
      <c r="X42" s="56">
        <f t="shared" si="14"/>
        <v>0</v>
      </c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7">
        <f t="shared" si="9"/>
        <v>7.6714838709677418</v>
      </c>
      <c r="AJ42" s="53"/>
      <c r="AK42" s="57">
        <f t="shared" si="15"/>
        <v>0</v>
      </c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4">
        <f t="shared" si="10"/>
        <v>5.6714838709677418</v>
      </c>
      <c r="AW42" s="53"/>
      <c r="AX42" s="54">
        <f t="shared" si="16"/>
        <v>0</v>
      </c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5">
        <f t="shared" si="17"/>
        <v>0</v>
      </c>
      <c r="BJ42" s="52">
        <f t="shared" si="18"/>
        <v>0</v>
      </c>
      <c r="BK42" s="51"/>
    </row>
    <row r="43" spans="1:63" ht="143.25" customHeight="1">
      <c r="A43" s="63"/>
      <c r="B43" s="64"/>
      <c r="C43" s="65" t="s">
        <v>71</v>
      </c>
      <c r="D43" s="61" t="s">
        <v>35</v>
      </c>
      <c r="E43" s="62">
        <v>1.8</v>
      </c>
      <c r="F43" s="60">
        <v>1</v>
      </c>
      <c r="G43" s="60">
        <v>1</v>
      </c>
      <c r="H43" s="60"/>
      <c r="I43" s="60"/>
      <c r="J43" s="60"/>
      <c r="K43" s="60"/>
      <c r="L43" s="28"/>
      <c r="M43" s="58">
        <f>H43*'Price list'!$D$6</f>
        <v>0</v>
      </c>
      <c r="N43" s="58"/>
      <c r="O43" s="58">
        <f t="shared" si="12"/>
        <v>1.5329032258064517</v>
      </c>
      <c r="P43" s="58">
        <v>1</v>
      </c>
      <c r="Q43" s="58">
        <f t="shared" si="11"/>
        <v>2.7</v>
      </c>
      <c r="R43" s="58">
        <f t="shared" si="7"/>
        <v>0.05</v>
      </c>
      <c r="S43" s="58">
        <v>1</v>
      </c>
      <c r="T43" s="59">
        <f t="shared" si="13"/>
        <v>6.2829032258064519</v>
      </c>
      <c r="U43" s="28"/>
      <c r="V43" s="56">
        <f t="shared" si="8"/>
        <v>8.2829032258064519</v>
      </c>
      <c r="W43" s="53"/>
      <c r="X43" s="56">
        <f t="shared" si="14"/>
        <v>0</v>
      </c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7">
        <f t="shared" si="9"/>
        <v>8.2829032258064519</v>
      </c>
      <c r="AJ43" s="53"/>
      <c r="AK43" s="57">
        <f t="shared" si="15"/>
        <v>0</v>
      </c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4">
        <f t="shared" si="10"/>
        <v>6.2829032258064519</v>
      </c>
      <c r="AW43" s="53"/>
      <c r="AX43" s="54">
        <f t="shared" si="16"/>
        <v>0</v>
      </c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5">
        <f t="shared" si="17"/>
        <v>0</v>
      </c>
      <c r="BJ43" s="52">
        <f t="shared" si="18"/>
        <v>0</v>
      </c>
      <c r="BK43" s="51"/>
    </row>
    <row r="44" spans="1:63" ht="142.5" customHeight="1">
      <c r="A44" s="63"/>
      <c r="B44" s="64"/>
      <c r="C44" s="65" t="s">
        <v>72</v>
      </c>
      <c r="D44" s="61" t="s">
        <v>73</v>
      </c>
      <c r="E44" s="62">
        <v>0.6</v>
      </c>
      <c r="F44" s="60"/>
      <c r="G44" s="60"/>
      <c r="H44" s="60"/>
      <c r="I44" s="60"/>
      <c r="J44" s="60"/>
      <c r="K44" s="60"/>
      <c r="L44" s="28"/>
      <c r="M44" s="58">
        <f>H44*'Price list'!$D$6</f>
        <v>0</v>
      </c>
      <c r="N44" s="58"/>
      <c r="O44" s="58">
        <f t="shared" si="12"/>
        <v>0.51096774193548389</v>
      </c>
      <c r="P44" s="58">
        <v>3</v>
      </c>
      <c r="Q44" s="58">
        <f t="shared" si="11"/>
        <v>0.89999999999999991</v>
      </c>
      <c r="R44" s="58">
        <f t="shared" si="7"/>
        <v>0</v>
      </c>
      <c r="S44" s="58">
        <v>1</v>
      </c>
      <c r="T44" s="59">
        <f t="shared" si="13"/>
        <v>5.4109677419354831</v>
      </c>
      <c r="U44" s="28"/>
      <c r="V44" s="56">
        <f t="shared" si="8"/>
        <v>7.4109677419354831</v>
      </c>
      <c r="W44" s="53"/>
      <c r="X44" s="56">
        <f t="shared" si="14"/>
        <v>0</v>
      </c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7">
        <f t="shared" si="9"/>
        <v>7.4109677419354831</v>
      </c>
      <c r="AJ44" s="53"/>
      <c r="AK44" s="57">
        <f t="shared" si="15"/>
        <v>0</v>
      </c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4">
        <f t="shared" si="10"/>
        <v>5.4109677419354831</v>
      </c>
      <c r="AW44" s="53"/>
      <c r="AX44" s="54">
        <f t="shared" si="16"/>
        <v>0</v>
      </c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5">
        <f t="shared" si="17"/>
        <v>0</v>
      </c>
      <c r="BJ44" s="52">
        <f t="shared" si="18"/>
        <v>0</v>
      </c>
      <c r="BK44" s="51"/>
    </row>
    <row r="45" spans="1:63" ht="142.5" customHeight="1">
      <c r="A45" s="63"/>
      <c r="B45" s="64"/>
      <c r="C45" s="65" t="s">
        <v>74</v>
      </c>
      <c r="D45" s="61"/>
      <c r="E45" s="62">
        <v>0.38</v>
      </c>
      <c r="F45" s="60"/>
      <c r="G45" s="60"/>
      <c r="H45" s="60"/>
      <c r="I45" s="60"/>
      <c r="J45" s="60"/>
      <c r="K45" s="60"/>
      <c r="L45" s="28"/>
      <c r="M45" s="58">
        <f>H45*'Price list'!$D$6</f>
        <v>0</v>
      </c>
      <c r="N45" s="58"/>
      <c r="O45" s="58">
        <f t="shared" si="12"/>
        <v>0.32361290322580649</v>
      </c>
      <c r="P45" s="58">
        <v>1.5</v>
      </c>
      <c r="Q45" s="58">
        <f t="shared" si="11"/>
        <v>0.57000000000000006</v>
      </c>
      <c r="R45" s="58">
        <f t="shared" si="7"/>
        <v>0</v>
      </c>
      <c r="S45" s="58">
        <v>1</v>
      </c>
      <c r="T45" s="59">
        <f t="shared" si="13"/>
        <v>3.3936129032258062</v>
      </c>
      <c r="U45" s="28"/>
      <c r="V45" s="56">
        <f t="shared" si="8"/>
        <v>5.3936129032258062</v>
      </c>
      <c r="W45" s="53"/>
      <c r="X45" s="56">
        <f t="shared" si="14"/>
        <v>0</v>
      </c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7">
        <f t="shared" si="9"/>
        <v>5.3936129032258062</v>
      </c>
      <c r="AJ45" s="53"/>
      <c r="AK45" s="57">
        <f t="shared" si="15"/>
        <v>0</v>
      </c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4">
        <f t="shared" si="10"/>
        <v>3.3936129032258062</v>
      </c>
      <c r="AW45" s="53"/>
      <c r="AX45" s="54">
        <f t="shared" si="16"/>
        <v>0</v>
      </c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5">
        <f t="shared" si="17"/>
        <v>0</v>
      </c>
      <c r="BJ45" s="52">
        <f t="shared" si="18"/>
        <v>0</v>
      </c>
      <c r="BK45" s="51"/>
    </row>
    <row r="46" spans="1:63" ht="142.5" customHeight="1">
      <c r="A46" s="63"/>
      <c r="B46" s="64"/>
      <c r="C46" s="65" t="s">
        <v>75</v>
      </c>
      <c r="D46" s="61" t="s">
        <v>35</v>
      </c>
      <c r="E46" s="62">
        <v>0.36</v>
      </c>
      <c r="F46" s="60">
        <v>1</v>
      </c>
      <c r="G46" s="60">
        <v>2</v>
      </c>
      <c r="H46" s="60"/>
      <c r="I46" s="60"/>
      <c r="J46" s="60"/>
      <c r="K46" s="60"/>
      <c r="L46" s="28"/>
      <c r="M46" s="58">
        <f>H46*'Price list'!$D$6</f>
        <v>0</v>
      </c>
      <c r="N46" s="58"/>
      <c r="O46" s="58">
        <f t="shared" si="12"/>
        <v>0.30658064516129035</v>
      </c>
      <c r="P46" s="58">
        <v>1.5</v>
      </c>
      <c r="Q46" s="58">
        <f t="shared" si="11"/>
        <v>0.54</v>
      </c>
      <c r="R46" s="58">
        <f t="shared" si="7"/>
        <v>0.1</v>
      </c>
      <c r="S46" s="58">
        <v>1</v>
      </c>
      <c r="T46" s="59">
        <f t="shared" si="13"/>
        <v>3.4465806451612906</v>
      </c>
      <c r="U46" s="28"/>
      <c r="V46" s="56">
        <f t="shared" si="8"/>
        <v>5.4465806451612906</v>
      </c>
      <c r="W46" s="53"/>
      <c r="X46" s="56">
        <f t="shared" si="14"/>
        <v>0</v>
      </c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7">
        <f t="shared" si="9"/>
        <v>5.4465806451612906</v>
      </c>
      <c r="AJ46" s="53"/>
      <c r="AK46" s="57">
        <f t="shared" si="15"/>
        <v>0</v>
      </c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4">
        <f t="shared" si="10"/>
        <v>3.4465806451612906</v>
      </c>
      <c r="AW46" s="53"/>
      <c r="AX46" s="54">
        <f t="shared" si="16"/>
        <v>0</v>
      </c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5">
        <f t="shared" si="17"/>
        <v>0</v>
      </c>
      <c r="BJ46" s="52">
        <f t="shared" si="18"/>
        <v>0</v>
      </c>
      <c r="BK46" s="51"/>
    </row>
    <row r="47" spans="1:63" ht="144" customHeight="1">
      <c r="A47" s="63"/>
      <c r="B47" s="64"/>
      <c r="C47" s="65" t="s">
        <v>76</v>
      </c>
      <c r="D47" s="61" t="s">
        <v>35</v>
      </c>
      <c r="E47" s="62">
        <v>0.36</v>
      </c>
      <c r="F47" s="60">
        <v>1</v>
      </c>
      <c r="G47" s="60">
        <v>12</v>
      </c>
      <c r="H47" s="60"/>
      <c r="I47" s="60"/>
      <c r="J47" s="60"/>
      <c r="K47" s="60"/>
      <c r="L47" s="28"/>
      <c r="M47" s="58">
        <f>H47*'Price list'!$D$6</f>
        <v>0</v>
      </c>
      <c r="N47" s="58"/>
      <c r="O47" s="58">
        <f t="shared" si="12"/>
        <v>0.30658064516129035</v>
      </c>
      <c r="P47" s="58">
        <v>1.5</v>
      </c>
      <c r="Q47" s="58">
        <f t="shared" si="11"/>
        <v>0.54</v>
      </c>
      <c r="R47" s="58">
        <f t="shared" si="7"/>
        <v>0.60000000000000009</v>
      </c>
      <c r="S47" s="58">
        <v>1</v>
      </c>
      <c r="T47" s="59">
        <f t="shared" si="13"/>
        <v>3.9465806451612906</v>
      </c>
      <c r="U47" s="28"/>
      <c r="V47" s="56">
        <f t="shared" si="8"/>
        <v>5.9465806451612906</v>
      </c>
      <c r="W47" s="53"/>
      <c r="X47" s="56">
        <f t="shared" si="14"/>
        <v>0</v>
      </c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7">
        <f t="shared" si="9"/>
        <v>5.9465806451612906</v>
      </c>
      <c r="AJ47" s="53"/>
      <c r="AK47" s="57">
        <f t="shared" si="15"/>
        <v>0</v>
      </c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4">
        <f t="shared" si="10"/>
        <v>3.9465806451612906</v>
      </c>
      <c r="AW47" s="53"/>
      <c r="AX47" s="54">
        <f t="shared" si="16"/>
        <v>0</v>
      </c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5">
        <f t="shared" si="17"/>
        <v>0</v>
      </c>
      <c r="BJ47" s="52">
        <f t="shared" si="18"/>
        <v>0</v>
      </c>
      <c r="BK47" s="51"/>
    </row>
    <row r="48" spans="1:63" ht="146.25" customHeight="1">
      <c r="A48" s="63"/>
      <c r="B48" s="64"/>
      <c r="C48" s="65" t="s">
        <v>77</v>
      </c>
      <c r="D48" s="61" t="s">
        <v>73</v>
      </c>
      <c r="E48" s="62">
        <v>0.3</v>
      </c>
      <c r="F48" s="60"/>
      <c r="G48" s="60"/>
      <c r="H48" s="60"/>
      <c r="I48" s="60"/>
      <c r="J48" s="60"/>
      <c r="K48" s="60"/>
      <c r="L48" s="28"/>
      <c r="M48" s="58">
        <f>H48*'Price list'!$D$6</f>
        <v>0</v>
      </c>
      <c r="N48" s="58"/>
      <c r="O48" s="58">
        <f t="shared" si="12"/>
        <v>0.25548387096774194</v>
      </c>
      <c r="P48" s="58">
        <v>3</v>
      </c>
      <c r="Q48" s="58">
        <f t="shared" si="11"/>
        <v>0.44999999999999996</v>
      </c>
      <c r="R48" s="58">
        <f t="shared" si="7"/>
        <v>0</v>
      </c>
      <c r="S48" s="58">
        <v>1</v>
      </c>
      <c r="T48" s="59">
        <f t="shared" si="13"/>
        <v>4.7054838709677416</v>
      </c>
      <c r="U48" s="28"/>
      <c r="V48" s="56">
        <f t="shared" si="8"/>
        <v>6.7054838709677416</v>
      </c>
      <c r="W48" s="53"/>
      <c r="X48" s="56">
        <f t="shared" si="14"/>
        <v>0</v>
      </c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7">
        <f t="shared" si="9"/>
        <v>6.7054838709677416</v>
      </c>
      <c r="AJ48" s="53"/>
      <c r="AK48" s="57">
        <f t="shared" si="15"/>
        <v>0</v>
      </c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4">
        <f t="shared" si="10"/>
        <v>4.7054838709677416</v>
      </c>
      <c r="AW48" s="53"/>
      <c r="AX48" s="54">
        <f t="shared" si="16"/>
        <v>0</v>
      </c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5">
        <f t="shared" si="17"/>
        <v>0</v>
      </c>
      <c r="BJ48" s="52">
        <f t="shared" si="18"/>
        <v>0</v>
      </c>
      <c r="BK48" s="51"/>
    </row>
    <row r="49" spans="1:63" ht="138.75" customHeight="1">
      <c r="A49" s="63"/>
      <c r="B49" s="64"/>
      <c r="C49" s="65" t="s">
        <v>78</v>
      </c>
      <c r="D49" s="61"/>
      <c r="E49" s="62">
        <v>2.2000000000000002</v>
      </c>
      <c r="F49" s="60"/>
      <c r="G49" s="60"/>
      <c r="H49" s="60"/>
      <c r="I49" s="60"/>
      <c r="J49" s="60"/>
      <c r="K49" s="60"/>
      <c r="L49" s="28"/>
      <c r="M49" s="58">
        <f>H49*'Price list'!$D$6</f>
        <v>0</v>
      </c>
      <c r="N49" s="58"/>
      <c r="O49" s="58">
        <f t="shared" si="12"/>
        <v>1.8735483870967744</v>
      </c>
      <c r="P49" s="58"/>
      <c r="Q49" s="58">
        <f t="shared" si="11"/>
        <v>3.3000000000000003</v>
      </c>
      <c r="R49" s="58">
        <f t="shared" si="7"/>
        <v>0</v>
      </c>
      <c r="S49" s="58">
        <v>1</v>
      </c>
      <c r="T49" s="59">
        <f t="shared" si="13"/>
        <v>6.1735483870967744</v>
      </c>
      <c r="U49" s="28"/>
      <c r="V49" s="56">
        <f t="shared" si="8"/>
        <v>8.1735483870967744</v>
      </c>
      <c r="W49" s="53"/>
      <c r="X49" s="56">
        <f t="shared" si="14"/>
        <v>0</v>
      </c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7">
        <f t="shared" si="9"/>
        <v>8.1735483870967744</v>
      </c>
      <c r="AJ49" s="53"/>
      <c r="AK49" s="57">
        <f t="shared" si="15"/>
        <v>0</v>
      </c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4">
        <f t="shared" si="10"/>
        <v>6.1735483870967744</v>
      </c>
      <c r="AW49" s="53"/>
      <c r="AX49" s="54">
        <f t="shared" si="16"/>
        <v>0</v>
      </c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5">
        <f t="shared" si="17"/>
        <v>0</v>
      </c>
      <c r="BJ49" s="52">
        <f t="shared" si="18"/>
        <v>0</v>
      </c>
      <c r="BK49" s="51"/>
    </row>
    <row r="50" spans="1:63" ht="140.25" customHeight="1">
      <c r="A50" s="63"/>
      <c r="B50" s="64"/>
      <c r="C50" s="65" t="s">
        <v>79</v>
      </c>
      <c r="D50" s="61" t="s">
        <v>35</v>
      </c>
      <c r="E50" s="62">
        <v>2.2000000000000002</v>
      </c>
      <c r="F50" s="60">
        <v>1</v>
      </c>
      <c r="G50" s="60">
        <v>17</v>
      </c>
      <c r="H50" s="60"/>
      <c r="I50" s="60"/>
      <c r="J50" s="60"/>
      <c r="K50" s="60"/>
      <c r="L50" s="28"/>
      <c r="M50" s="58">
        <f>H50*'Price list'!$D$6</f>
        <v>0</v>
      </c>
      <c r="N50" s="58"/>
      <c r="O50" s="58">
        <f t="shared" si="12"/>
        <v>1.8735483870967744</v>
      </c>
      <c r="P50" s="58"/>
      <c r="Q50" s="58">
        <f t="shared" si="11"/>
        <v>3.3000000000000003</v>
      </c>
      <c r="R50" s="58">
        <f t="shared" si="7"/>
        <v>0.85000000000000009</v>
      </c>
      <c r="S50" s="58">
        <v>1</v>
      </c>
      <c r="T50" s="59">
        <f t="shared" si="13"/>
        <v>7.0235483870967741</v>
      </c>
      <c r="U50" s="28"/>
      <c r="V50" s="56">
        <f t="shared" si="8"/>
        <v>9.0235483870967741</v>
      </c>
      <c r="W50" s="53"/>
      <c r="X50" s="56">
        <f t="shared" si="14"/>
        <v>0</v>
      </c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7">
        <f t="shared" si="9"/>
        <v>9.0235483870967741</v>
      </c>
      <c r="AJ50" s="53"/>
      <c r="AK50" s="57">
        <f t="shared" si="15"/>
        <v>0</v>
      </c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4">
        <f t="shared" si="10"/>
        <v>7.0235483870967741</v>
      </c>
      <c r="AW50" s="53"/>
      <c r="AX50" s="54">
        <f t="shared" si="16"/>
        <v>0</v>
      </c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5">
        <f t="shared" si="17"/>
        <v>0</v>
      </c>
      <c r="BJ50" s="52">
        <f t="shared" si="18"/>
        <v>0</v>
      </c>
      <c r="BK50" s="51"/>
    </row>
    <row r="51" spans="1:63" ht="143.25" customHeight="1">
      <c r="A51" s="63"/>
      <c r="B51" s="64"/>
      <c r="C51" s="65" t="s">
        <v>80</v>
      </c>
      <c r="D51" s="61" t="s">
        <v>73</v>
      </c>
      <c r="E51" s="62">
        <v>2.2000000000000002</v>
      </c>
      <c r="F51" s="60"/>
      <c r="G51" s="60"/>
      <c r="H51" s="60"/>
      <c r="I51" s="60"/>
      <c r="J51" s="60"/>
      <c r="K51" s="60"/>
      <c r="L51" s="28"/>
      <c r="M51" s="58">
        <f>H51*'Price list'!$D$6</f>
        <v>0</v>
      </c>
      <c r="N51" s="58"/>
      <c r="O51" s="58">
        <f t="shared" si="12"/>
        <v>1.8735483870967744</v>
      </c>
      <c r="P51" s="58">
        <v>1</v>
      </c>
      <c r="Q51" s="58">
        <f t="shared" si="11"/>
        <v>3.3000000000000003</v>
      </c>
      <c r="R51" s="58">
        <f t="shared" si="7"/>
        <v>0</v>
      </c>
      <c r="S51" s="58">
        <v>1</v>
      </c>
      <c r="T51" s="59">
        <f t="shared" si="13"/>
        <v>7.1735483870967744</v>
      </c>
      <c r="U51" s="28"/>
      <c r="V51" s="56">
        <f t="shared" si="8"/>
        <v>9.1735483870967744</v>
      </c>
      <c r="W51" s="53"/>
      <c r="X51" s="56">
        <f t="shared" si="14"/>
        <v>0</v>
      </c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7">
        <f t="shared" si="9"/>
        <v>9.1735483870967744</v>
      </c>
      <c r="AJ51" s="53"/>
      <c r="AK51" s="57">
        <f t="shared" si="15"/>
        <v>0</v>
      </c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4">
        <f t="shared" si="10"/>
        <v>7.1735483870967744</v>
      </c>
      <c r="AW51" s="53"/>
      <c r="AX51" s="54">
        <f t="shared" si="16"/>
        <v>0</v>
      </c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5">
        <f t="shared" si="17"/>
        <v>0</v>
      </c>
      <c r="BJ51" s="52">
        <f t="shared" si="18"/>
        <v>0</v>
      </c>
      <c r="BK51" s="51"/>
    </row>
    <row r="52" spans="1:63" ht="138.75" customHeight="1">
      <c r="A52" s="63"/>
      <c r="B52" s="64"/>
      <c r="C52" s="65" t="s">
        <v>81</v>
      </c>
      <c r="D52" s="61"/>
      <c r="E52" s="62">
        <v>1.96</v>
      </c>
      <c r="F52" s="60"/>
      <c r="G52" s="60"/>
      <c r="H52" s="60"/>
      <c r="I52" s="60"/>
      <c r="J52" s="60"/>
      <c r="K52" s="60"/>
      <c r="L52" s="28"/>
      <c r="M52" s="58">
        <f>H52*'Price list'!$D$6</f>
        <v>0</v>
      </c>
      <c r="N52" s="58"/>
      <c r="O52" s="58">
        <f t="shared" si="12"/>
        <v>1.6691612903225808</v>
      </c>
      <c r="P52" s="58"/>
      <c r="Q52" s="58">
        <f t="shared" si="11"/>
        <v>2.94</v>
      </c>
      <c r="R52" s="58">
        <f t="shared" si="7"/>
        <v>0</v>
      </c>
      <c r="S52" s="58">
        <v>1</v>
      </c>
      <c r="T52" s="59">
        <f t="shared" si="13"/>
        <v>5.6091612903225805</v>
      </c>
      <c r="U52" s="28"/>
      <c r="V52" s="56">
        <f t="shared" si="8"/>
        <v>7.6091612903225805</v>
      </c>
      <c r="W52" s="53"/>
      <c r="X52" s="56">
        <f t="shared" si="14"/>
        <v>0</v>
      </c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7">
        <f t="shared" si="9"/>
        <v>7.6091612903225805</v>
      </c>
      <c r="AJ52" s="53"/>
      <c r="AK52" s="57">
        <f t="shared" si="15"/>
        <v>0</v>
      </c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4">
        <f t="shared" si="10"/>
        <v>5.6091612903225805</v>
      </c>
      <c r="AW52" s="53"/>
      <c r="AX52" s="54">
        <f t="shared" si="16"/>
        <v>0</v>
      </c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5">
        <f t="shared" si="17"/>
        <v>0</v>
      </c>
      <c r="BJ52" s="52">
        <f t="shared" si="18"/>
        <v>0</v>
      </c>
      <c r="BK52" s="51"/>
    </row>
    <row r="53" spans="1:63" ht="144" customHeight="1">
      <c r="A53" s="63"/>
      <c r="B53" s="64"/>
      <c r="C53" s="65" t="s">
        <v>82</v>
      </c>
      <c r="D53" s="61" t="s">
        <v>35</v>
      </c>
      <c r="E53" s="62">
        <v>1.95</v>
      </c>
      <c r="F53" s="60">
        <v>1</v>
      </c>
      <c r="G53" s="60">
        <v>16</v>
      </c>
      <c r="H53" s="60"/>
      <c r="I53" s="60"/>
      <c r="J53" s="60"/>
      <c r="K53" s="60"/>
      <c r="L53" s="28"/>
      <c r="M53" s="58">
        <f>H53*'Price list'!$D$6</f>
        <v>0</v>
      </c>
      <c r="N53" s="58"/>
      <c r="O53" s="58">
        <f t="shared" si="12"/>
        <v>1.6606451612903226</v>
      </c>
      <c r="P53" s="58"/>
      <c r="Q53" s="58">
        <f t="shared" si="11"/>
        <v>2.9249999999999998</v>
      </c>
      <c r="R53" s="58">
        <f t="shared" si="7"/>
        <v>0.8</v>
      </c>
      <c r="S53" s="58">
        <v>1</v>
      </c>
      <c r="T53" s="59">
        <f t="shared" si="13"/>
        <v>6.3856451612903227</v>
      </c>
      <c r="U53" s="28"/>
      <c r="V53" s="56">
        <f t="shared" si="8"/>
        <v>8.3856451612903236</v>
      </c>
      <c r="W53" s="53"/>
      <c r="X53" s="56">
        <f t="shared" si="14"/>
        <v>0</v>
      </c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7">
        <f t="shared" si="9"/>
        <v>8.3856451612903236</v>
      </c>
      <c r="AJ53" s="53"/>
      <c r="AK53" s="57">
        <f t="shared" si="15"/>
        <v>0</v>
      </c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4">
        <f t="shared" si="10"/>
        <v>6.3856451612903227</v>
      </c>
      <c r="AW53" s="53"/>
      <c r="AX53" s="54">
        <f t="shared" si="16"/>
        <v>0</v>
      </c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5">
        <f t="shared" si="17"/>
        <v>0</v>
      </c>
      <c r="BJ53" s="52">
        <f t="shared" si="18"/>
        <v>0</v>
      </c>
      <c r="BK53" s="51"/>
    </row>
    <row r="54" spans="1:63" ht="143.25" customHeight="1">
      <c r="A54" s="63"/>
      <c r="B54" s="64"/>
      <c r="C54" s="65" t="s">
        <v>83</v>
      </c>
      <c r="D54" s="61" t="s">
        <v>73</v>
      </c>
      <c r="E54" s="62">
        <v>1.96</v>
      </c>
      <c r="F54" s="60"/>
      <c r="G54" s="60"/>
      <c r="H54" s="60"/>
      <c r="I54" s="60"/>
      <c r="J54" s="60"/>
      <c r="K54" s="60"/>
      <c r="L54" s="28"/>
      <c r="M54" s="58">
        <f>H54*'Price list'!$D$6</f>
        <v>0</v>
      </c>
      <c r="N54" s="58"/>
      <c r="O54" s="58">
        <f t="shared" si="12"/>
        <v>1.6691612903225808</v>
      </c>
      <c r="P54" s="58">
        <v>1</v>
      </c>
      <c r="Q54" s="58">
        <f t="shared" si="11"/>
        <v>2.94</v>
      </c>
      <c r="R54" s="58">
        <f t="shared" si="7"/>
        <v>0</v>
      </c>
      <c r="S54" s="58">
        <v>1</v>
      </c>
      <c r="T54" s="59">
        <f t="shared" si="13"/>
        <v>6.6091612903225805</v>
      </c>
      <c r="U54" s="28"/>
      <c r="V54" s="56">
        <f t="shared" si="8"/>
        <v>8.6091612903225805</v>
      </c>
      <c r="W54" s="53"/>
      <c r="X54" s="56">
        <f t="shared" si="14"/>
        <v>0</v>
      </c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7">
        <f t="shared" si="9"/>
        <v>8.6091612903225805</v>
      </c>
      <c r="AJ54" s="53"/>
      <c r="AK54" s="57">
        <f t="shared" si="15"/>
        <v>0</v>
      </c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4">
        <f t="shared" si="10"/>
        <v>6.6091612903225805</v>
      </c>
      <c r="AW54" s="53"/>
      <c r="AX54" s="54">
        <f t="shared" si="16"/>
        <v>0</v>
      </c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5">
        <f t="shared" si="17"/>
        <v>0</v>
      </c>
      <c r="BJ54" s="52">
        <f t="shared" si="18"/>
        <v>0</v>
      </c>
      <c r="BK54" s="51"/>
    </row>
    <row r="55" spans="1:63" ht="143.25" customHeight="1">
      <c r="A55" s="63"/>
      <c r="B55" s="64"/>
      <c r="C55" s="65" t="s">
        <v>84</v>
      </c>
      <c r="D55" s="61"/>
      <c r="E55" s="62">
        <v>1.6</v>
      </c>
      <c r="F55" s="60"/>
      <c r="G55" s="60"/>
      <c r="H55" s="60"/>
      <c r="I55" s="60"/>
      <c r="J55" s="60"/>
      <c r="K55" s="60"/>
      <c r="L55" s="28"/>
      <c r="M55" s="58">
        <f>H55*'Price list'!$D$6</f>
        <v>0</v>
      </c>
      <c r="N55" s="58"/>
      <c r="O55" s="58">
        <f t="shared" si="12"/>
        <v>1.3625806451612905</v>
      </c>
      <c r="P55" s="58"/>
      <c r="Q55" s="58">
        <f t="shared" si="11"/>
        <v>2.4000000000000004</v>
      </c>
      <c r="R55" s="58">
        <f t="shared" si="7"/>
        <v>0</v>
      </c>
      <c r="S55" s="58">
        <v>1</v>
      </c>
      <c r="T55" s="59">
        <f t="shared" si="13"/>
        <v>4.7625806451612913</v>
      </c>
      <c r="U55" s="28"/>
      <c r="V55" s="56">
        <f t="shared" si="8"/>
        <v>6.7625806451612913</v>
      </c>
      <c r="W55" s="53"/>
      <c r="X55" s="56">
        <f t="shared" si="14"/>
        <v>0</v>
      </c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7">
        <f t="shared" si="9"/>
        <v>6.7625806451612913</v>
      </c>
      <c r="AJ55" s="53"/>
      <c r="AK55" s="57">
        <f t="shared" si="15"/>
        <v>0</v>
      </c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4">
        <f t="shared" si="10"/>
        <v>4.7625806451612913</v>
      </c>
      <c r="AW55" s="53"/>
      <c r="AX55" s="54">
        <f t="shared" si="16"/>
        <v>0</v>
      </c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5">
        <f t="shared" si="17"/>
        <v>0</v>
      </c>
      <c r="BJ55" s="52">
        <f t="shared" si="18"/>
        <v>0</v>
      </c>
      <c r="BK55" s="51"/>
    </row>
    <row r="56" spans="1:63" ht="135" customHeight="1">
      <c r="A56" s="63"/>
      <c r="B56" s="64"/>
      <c r="C56" s="65" t="s">
        <v>85</v>
      </c>
      <c r="D56" s="61" t="s">
        <v>35</v>
      </c>
      <c r="E56" s="62">
        <v>1.6</v>
      </c>
      <c r="F56" s="60">
        <v>1</v>
      </c>
      <c r="G56" s="60">
        <v>1</v>
      </c>
      <c r="H56" s="60"/>
      <c r="I56" s="60"/>
      <c r="J56" s="60"/>
      <c r="K56" s="60"/>
      <c r="L56" s="28"/>
      <c r="M56" s="58">
        <f>H56*'Price list'!$D$6</f>
        <v>0</v>
      </c>
      <c r="N56" s="58"/>
      <c r="O56" s="58">
        <f t="shared" si="12"/>
        <v>1.3625806451612905</v>
      </c>
      <c r="P56" s="58"/>
      <c r="Q56" s="58">
        <f t="shared" si="11"/>
        <v>2.4000000000000004</v>
      </c>
      <c r="R56" s="58">
        <f t="shared" si="7"/>
        <v>0.05</v>
      </c>
      <c r="S56" s="58">
        <v>1</v>
      </c>
      <c r="T56" s="59">
        <f t="shared" si="13"/>
        <v>4.8125806451612902</v>
      </c>
      <c r="U56" s="28"/>
      <c r="V56" s="56">
        <f t="shared" si="8"/>
        <v>6.8125806451612902</v>
      </c>
      <c r="W56" s="53"/>
      <c r="X56" s="56">
        <f t="shared" si="14"/>
        <v>0</v>
      </c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7">
        <f t="shared" si="9"/>
        <v>6.8125806451612902</v>
      </c>
      <c r="AJ56" s="53"/>
      <c r="AK56" s="57">
        <f t="shared" si="15"/>
        <v>0</v>
      </c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4">
        <f t="shared" si="10"/>
        <v>4.8125806451612902</v>
      </c>
      <c r="AW56" s="53"/>
      <c r="AX56" s="54">
        <f t="shared" si="16"/>
        <v>0</v>
      </c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5">
        <f t="shared" si="17"/>
        <v>0</v>
      </c>
      <c r="BJ56" s="52">
        <f t="shared" si="18"/>
        <v>0</v>
      </c>
      <c r="BK56" s="51"/>
    </row>
    <row r="57" spans="1:63" ht="140.25" customHeight="1">
      <c r="A57" s="63"/>
      <c r="B57" s="64"/>
      <c r="C57" s="65" t="s">
        <v>86</v>
      </c>
      <c r="D57" s="61" t="s">
        <v>35</v>
      </c>
      <c r="E57" s="62">
        <v>1.6</v>
      </c>
      <c r="F57" s="60">
        <v>1</v>
      </c>
      <c r="G57" s="60">
        <v>2</v>
      </c>
      <c r="H57" s="60"/>
      <c r="I57" s="60"/>
      <c r="J57" s="60"/>
      <c r="K57" s="60"/>
      <c r="L57" s="28"/>
      <c r="M57" s="58">
        <f>H57*'Price list'!$D$6</f>
        <v>0</v>
      </c>
      <c r="N57" s="58"/>
      <c r="O57" s="58">
        <f t="shared" si="12"/>
        <v>1.3625806451612905</v>
      </c>
      <c r="P57" s="58"/>
      <c r="Q57" s="58">
        <f t="shared" si="11"/>
        <v>2.4000000000000004</v>
      </c>
      <c r="R57" s="58">
        <f t="shared" si="7"/>
        <v>0.1</v>
      </c>
      <c r="S57" s="58">
        <v>1</v>
      </c>
      <c r="T57" s="59">
        <f t="shared" si="13"/>
        <v>4.862580645161291</v>
      </c>
      <c r="U57" s="28"/>
      <c r="V57" s="56">
        <f t="shared" si="8"/>
        <v>6.862580645161291</v>
      </c>
      <c r="W57" s="53"/>
      <c r="X57" s="56">
        <f t="shared" si="14"/>
        <v>0</v>
      </c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7">
        <f t="shared" si="9"/>
        <v>6.862580645161291</v>
      </c>
      <c r="AJ57" s="53"/>
      <c r="AK57" s="57">
        <f t="shared" si="15"/>
        <v>0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4">
        <f t="shared" si="10"/>
        <v>4.862580645161291</v>
      </c>
      <c r="AW57" s="53"/>
      <c r="AX57" s="54">
        <f t="shared" si="16"/>
        <v>0</v>
      </c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5">
        <f t="shared" si="17"/>
        <v>0</v>
      </c>
      <c r="BJ57" s="52">
        <f t="shared" si="18"/>
        <v>0</v>
      </c>
      <c r="BK57" s="51"/>
    </row>
    <row r="58" spans="1:63" ht="138" customHeight="1">
      <c r="A58" s="63"/>
      <c r="B58" s="64"/>
      <c r="C58" s="65" t="s">
        <v>87</v>
      </c>
      <c r="D58" s="61" t="s">
        <v>73</v>
      </c>
      <c r="E58" s="62">
        <v>1.6</v>
      </c>
      <c r="F58" s="60"/>
      <c r="G58" s="60"/>
      <c r="H58" s="60"/>
      <c r="I58" s="60"/>
      <c r="J58" s="60"/>
      <c r="K58" s="60"/>
      <c r="L58" s="28"/>
      <c r="M58" s="58">
        <f>H58*'Price list'!$D$6</f>
        <v>0</v>
      </c>
      <c r="N58" s="58"/>
      <c r="O58" s="58">
        <f t="shared" si="12"/>
        <v>1.3625806451612905</v>
      </c>
      <c r="P58" s="58">
        <v>1</v>
      </c>
      <c r="Q58" s="58">
        <f t="shared" si="11"/>
        <v>2.4000000000000004</v>
      </c>
      <c r="R58" s="58">
        <f t="shared" si="7"/>
        <v>0</v>
      </c>
      <c r="S58" s="58">
        <v>1</v>
      </c>
      <c r="T58" s="59">
        <f t="shared" si="13"/>
        <v>5.7625806451612913</v>
      </c>
      <c r="U58" s="28"/>
      <c r="V58" s="56">
        <f t="shared" si="8"/>
        <v>7.7625806451612913</v>
      </c>
      <c r="W58" s="53"/>
      <c r="X58" s="56">
        <f t="shared" si="14"/>
        <v>0</v>
      </c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7">
        <f t="shared" si="9"/>
        <v>7.7625806451612913</v>
      </c>
      <c r="AJ58" s="53"/>
      <c r="AK58" s="57">
        <f t="shared" si="15"/>
        <v>0</v>
      </c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4">
        <f t="shared" si="10"/>
        <v>5.7625806451612913</v>
      </c>
      <c r="AW58" s="53"/>
      <c r="AX58" s="54">
        <f t="shared" si="16"/>
        <v>0</v>
      </c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5">
        <f t="shared" si="17"/>
        <v>0</v>
      </c>
      <c r="BJ58" s="52">
        <f t="shared" si="18"/>
        <v>0</v>
      </c>
      <c r="BK58" s="51"/>
    </row>
    <row r="59" spans="1:63" ht="144" customHeight="1">
      <c r="A59" s="63"/>
      <c r="B59" s="64"/>
      <c r="C59" s="65" t="s">
        <v>88</v>
      </c>
      <c r="D59" s="61"/>
      <c r="E59" s="62">
        <v>1.67</v>
      </c>
      <c r="F59" s="60"/>
      <c r="G59" s="60"/>
      <c r="H59" s="60"/>
      <c r="I59" s="60"/>
      <c r="J59" s="60"/>
      <c r="K59" s="60"/>
      <c r="L59" s="28"/>
      <c r="M59" s="58">
        <f>H59*'Price list'!$D$6</f>
        <v>0</v>
      </c>
      <c r="N59" s="58"/>
      <c r="O59" s="58">
        <f t="shared" si="12"/>
        <v>1.4221935483870969</v>
      </c>
      <c r="P59" s="58"/>
      <c r="Q59" s="58">
        <f t="shared" si="11"/>
        <v>2.5049999999999999</v>
      </c>
      <c r="R59" s="58">
        <f t="shared" si="7"/>
        <v>0</v>
      </c>
      <c r="S59" s="58">
        <v>1</v>
      </c>
      <c r="T59" s="59">
        <f t="shared" si="13"/>
        <v>4.9271935483870966</v>
      </c>
      <c r="U59" s="28"/>
      <c r="V59" s="56">
        <f t="shared" si="8"/>
        <v>6.9271935483870966</v>
      </c>
      <c r="W59" s="53"/>
      <c r="X59" s="56">
        <f t="shared" si="14"/>
        <v>0</v>
      </c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7">
        <f t="shared" si="9"/>
        <v>6.9271935483870966</v>
      </c>
      <c r="AJ59" s="53"/>
      <c r="AK59" s="57">
        <f t="shared" si="15"/>
        <v>0</v>
      </c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4">
        <f t="shared" si="10"/>
        <v>4.9271935483870966</v>
      </c>
      <c r="AW59" s="53"/>
      <c r="AX59" s="54">
        <f t="shared" si="16"/>
        <v>0</v>
      </c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5">
        <f t="shared" si="17"/>
        <v>0</v>
      </c>
      <c r="BJ59" s="52">
        <f t="shared" si="18"/>
        <v>0</v>
      </c>
      <c r="BK59" s="51"/>
    </row>
    <row r="60" spans="1:63" ht="141" customHeight="1">
      <c r="A60" s="63"/>
      <c r="B60" s="64"/>
      <c r="C60" s="65" t="s">
        <v>89</v>
      </c>
      <c r="D60" s="61" t="s">
        <v>35</v>
      </c>
      <c r="E60" s="62">
        <v>1.67</v>
      </c>
      <c r="F60" s="60">
        <v>1</v>
      </c>
      <c r="G60" s="60">
        <v>1</v>
      </c>
      <c r="H60" s="60"/>
      <c r="I60" s="60"/>
      <c r="J60" s="60"/>
      <c r="K60" s="60"/>
      <c r="L60" s="28"/>
      <c r="M60" s="58">
        <f>H60*'Price list'!$D$6</f>
        <v>0</v>
      </c>
      <c r="N60" s="58"/>
      <c r="O60" s="58">
        <f t="shared" si="12"/>
        <v>1.4221935483870969</v>
      </c>
      <c r="P60" s="58"/>
      <c r="Q60" s="58">
        <f t="shared" si="11"/>
        <v>2.5049999999999999</v>
      </c>
      <c r="R60" s="58">
        <f t="shared" si="7"/>
        <v>0.05</v>
      </c>
      <c r="S60" s="58">
        <v>1</v>
      </c>
      <c r="T60" s="59">
        <f t="shared" si="13"/>
        <v>4.9771935483870964</v>
      </c>
      <c r="U60" s="28"/>
      <c r="V60" s="56">
        <f t="shared" si="8"/>
        <v>6.9771935483870964</v>
      </c>
      <c r="W60" s="53"/>
      <c r="X60" s="56">
        <f t="shared" si="14"/>
        <v>0</v>
      </c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7">
        <f t="shared" si="9"/>
        <v>6.9771935483870964</v>
      </c>
      <c r="AJ60" s="53"/>
      <c r="AK60" s="57">
        <f t="shared" si="15"/>
        <v>0</v>
      </c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4">
        <f t="shared" si="10"/>
        <v>4.9771935483870964</v>
      </c>
      <c r="AW60" s="53"/>
      <c r="AX60" s="54">
        <f t="shared" si="16"/>
        <v>0</v>
      </c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5">
        <f t="shared" si="17"/>
        <v>0</v>
      </c>
      <c r="BJ60" s="52">
        <f t="shared" si="18"/>
        <v>0</v>
      </c>
      <c r="BK60" s="51"/>
    </row>
    <row r="61" spans="1:63" ht="144" customHeight="1">
      <c r="A61" s="63"/>
      <c r="B61" s="64"/>
      <c r="C61" s="65" t="s">
        <v>90</v>
      </c>
      <c r="D61" s="61" t="s">
        <v>35</v>
      </c>
      <c r="E61" s="62">
        <v>1.67</v>
      </c>
      <c r="F61" s="60">
        <v>1</v>
      </c>
      <c r="G61" s="60">
        <v>6</v>
      </c>
      <c r="H61" s="60"/>
      <c r="I61" s="60"/>
      <c r="J61" s="60"/>
      <c r="K61" s="60"/>
      <c r="L61" s="28"/>
      <c r="M61" s="58">
        <f>H61*'Price list'!$D$6</f>
        <v>0</v>
      </c>
      <c r="N61" s="58"/>
      <c r="O61" s="58">
        <f t="shared" si="12"/>
        <v>1.4221935483870969</v>
      </c>
      <c r="P61" s="58"/>
      <c r="Q61" s="58">
        <f t="shared" si="11"/>
        <v>2.5049999999999999</v>
      </c>
      <c r="R61" s="58">
        <f t="shared" si="7"/>
        <v>0.30000000000000004</v>
      </c>
      <c r="S61" s="58">
        <v>1</v>
      </c>
      <c r="T61" s="59">
        <f t="shared" si="13"/>
        <v>5.2271935483870964</v>
      </c>
      <c r="U61" s="28"/>
      <c r="V61" s="56">
        <f t="shared" si="8"/>
        <v>7.2271935483870964</v>
      </c>
      <c r="W61" s="53"/>
      <c r="X61" s="56">
        <f t="shared" si="14"/>
        <v>0</v>
      </c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7">
        <f t="shared" si="9"/>
        <v>7.2271935483870964</v>
      </c>
      <c r="AJ61" s="53"/>
      <c r="AK61" s="57">
        <f t="shared" si="15"/>
        <v>0</v>
      </c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4">
        <f t="shared" si="10"/>
        <v>5.2271935483870964</v>
      </c>
      <c r="AW61" s="53"/>
      <c r="AX61" s="54">
        <f t="shared" si="16"/>
        <v>0</v>
      </c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5">
        <f t="shared" si="17"/>
        <v>0</v>
      </c>
      <c r="BJ61" s="52">
        <f t="shared" si="18"/>
        <v>0</v>
      </c>
      <c r="BK61" s="51"/>
    </row>
    <row r="62" spans="1:63" ht="140.25" customHeight="1">
      <c r="A62" s="63"/>
      <c r="B62" s="64"/>
      <c r="C62" s="65" t="s">
        <v>91</v>
      </c>
      <c r="D62" s="61" t="s">
        <v>73</v>
      </c>
      <c r="E62" s="62">
        <v>1.67</v>
      </c>
      <c r="F62" s="60"/>
      <c r="G62" s="60"/>
      <c r="H62" s="60"/>
      <c r="I62" s="60"/>
      <c r="J62" s="60"/>
      <c r="K62" s="60"/>
      <c r="L62" s="28"/>
      <c r="M62" s="58">
        <f>H62*'Price list'!$D$6</f>
        <v>0</v>
      </c>
      <c r="N62" s="58"/>
      <c r="O62" s="58">
        <f t="shared" si="12"/>
        <v>1.4221935483870969</v>
      </c>
      <c r="P62" s="58">
        <v>1</v>
      </c>
      <c r="Q62" s="58">
        <f t="shared" si="11"/>
        <v>2.5049999999999999</v>
      </c>
      <c r="R62" s="58">
        <f t="shared" si="7"/>
        <v>0</v>
      </c>
      <c r="S62" s="58">
        <v>1</v>
      </c>
      <c r="T62" s="59">
        <f t="shared" si="13"/>
        <v>5.9271935483870966</v>
      </c>
      <c r="U62" s="28"/>
      <c r="V62" s="56">
        <f t="shared" si="8"/>
        <v>7.9271935483870966</v>
      </c>
      <c r="W62" s="53"/>
      <c r="X62" s="56">
        <f t="shared" si="14"/>
        <v>0</v>
      </c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7">
        <f t="shared" si="9"/>
        <v>7.9271935483870966</v>
      </c>
      <c r="AJ62" s="53"/>
      <c r="AK62" s="57">
        <f t="shared" si="15"/>
        <v>0</v>
      </c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4">
        <f t="shared" si="10"/>
        <v>5.9271935483870966</v>
      </c>
      <c r="AW62" s="53"/>
      <c r="AX62" s="54">
        <f t="shared" si="16"/>
        <v>0</v>
      </c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5">
        <f t="shared" si="17"/>
        <v>0</v>
      </c>
      <c r="BJ62" s="52">
        <f t="shared" si="18"/>
        <v>0</v>
      </c>
      <c r="BK62" s="51"/>
    </row>
    <row r="63" spans="1:63" ht="140.25" customHeight="1">
      <c r="A63" s="63"/>
      <c r="B63" s="64"/>
      <c r="C63" s="65" t="s">
        <v>92</v>
      </c>
      <c r="D63" s="61" t="s">
        <v>35</v>
      </c>
      <c r="E63" s="62">
        <v>0.83</v>
      </c>
      <c r="F63" s="60">
        <v>1</v>
      </c>
      <c r="G63" s="60">
        <v>16</v>
      </c>
      <c r="H63" s="60"/>
      <c r="I63" s="60"/>
      <c r="J63" s="60"/>
      <c r="K63" s="60"/>
      <c r="L63" s="28"/>
      <c r="M63" s="58">
        <f>H63*'Price list'!$D$6</f>
        <v>0</v>
      </c>
      <c r="N63" s="58"/>
      <c r="O63" s="58">
        <f t="shared" si="12"/>
        <v>0.70683870967741935</v>
      </c>
      <c r="P63" s="58"/>
      <c r="Q63" s="58">
        <f t="shared" si="11"/>
        <v>1.2449999999999999</v>
      </c>
      <c r="R63" s="58">
        <f t="shared" si="7"/>
        <v>0.8</v>
      </c>
      <c r="S63" s="58">
        <v>1</v>
      </c>
      <c r="T63" s="59">
        <f t="shared" si="13"/>
        <v>3.7518387096774193</v>
      </c>
      <c r="U63" s="28"/>
      <c r="V63" s="56">
        <f t="shared" si="8"/>
        <v>5.7518387096774193</v>
      </c>
      <c r="W63" s="53"/>
      <c r="X63" s="56">
        <f t="shared" si="14"/>
        <v>0</v>
      </c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7">
        <f t="shared" si="9"/>
        <v>5.7518387096774193</v>
      </c>
      <c r="AJ63" s="53"/>
      <c r="AK63" s="57">
        <f t="shared" si="15"/>
        <v>0</v>
      </c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4">
        <f t="shared" si="10"/>
        <v>3.7518387096774193</v>
      </c>
      <c r="AW63" s="53"/>
      <c r="AX63" s="54">
        <f t="shared" si="16"/>
        <v>0</v>
      </c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5">
        <f t="shared" si="17"/>
        <v>0</v>
      </c>
      <c r="BJ63" s="52">
        <f t="shared" si="18"/>
        <v>0</v>
      </c>
      <c r="BK63" s="51"/>
    </row>
    <row r="64" spans="1:63" ht="143.25" customHeight="1">
      <c r="A64" s="63"/>
      <c r="B64" s="64"/>
      <c r="C64" s="65" t="s">
        <v>93</v>
      </c>
      <c r="D64" s="61" t="s">
        <v>73</v>
      </c>
      <c r="E64" s="62">
        <v>1</v>
      </c>
      <c r="F64" s="60"/>
      <c r="G64" s="60"/>
      <c r="H64" s="60"/>
      <c r="I64" s="60"/>
      <c r="J64" s="60"/>
      <c r="K64" s="60"/>
      <c r="L64" s="28"/>
      <c r="M64" s="58">
        <f>H64*'Price list'!$D$6</f>
        <v>0</v>
      </c>
      <c r="N64" s="58"/>
      <c r="O64" s="58">
        <f t="shared" si="12"/>
        <v>0.85161290322580652</v>
      </c>
      <c r="P64" s="58"/>
      <c r="Q64" s="58">
        <f t="shared" si="11"/>
        <v>1.5</v>
      </c>
      <c r="R64" s="58">
        <f t="shared" si="7"/>
        <v>0</v>
      </c>
      <c r="S64" s="58">
        <v>1</v>
      </c>
      <c r="T64" s="59">
        <f t="shared" si="13"/>
        <v>3.3516129032258064</v>
      </c>
      <c r="U64" s="28"/>
      <c r="V64" s="56">
        <f t="shared" si="8"/>
        <v>5.3516129032258064</v>
      </c>
      <c r="W64" s="53"/>
      <c r="X64" s="56">
        <f t="shared" si="14"/>
        <v>0</v>
      </c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7">
        <f t="shared" si="9"/>
        <v>5.3516129032258064</v>
      </c>
      <c r="AJ64" s="53"/>
      <c r="AK64" s="57">
        <f t="shared" si="15"/>
        <v>0</v>
      </c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4">
        <f t="shared" si="10"/>
        <v>3.3516129032258064</v>
      </c>
      <c r="AW64" s="53"/>
      <c r="AX64" s="54">
        <f t="shared" si="16"/>
        <v>0</v>
      </c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5">
        <f t="shared" si="17"/>
        <v>0</v>
      </c>
      <c r="BJ64" s="52">
        <f t="shared" si="18"/>
        <v>0</v>
      </c>
      <c r="BK64" s="51"/>
    </row>
    <row r="65" spans="1:63" ht="143.25" customHeight="1">
      <c r="A65" s="63"/>
      <c r="B65" s="64"/>
      <c r="C65" s="65" t="s">
        <v>94</v>
      </c>
      <c r="D65" s="61" t="s">
        <v>35</v>
      </c>
      <c r="E65" s="62">
        <v>0.63</v>
      </c>
      <c r="F65" s="60">
        <v>1</v>
      </c>
      <c r="G65" s="60">
        <v>9</v>
      </c>
      <c r="H65" s="60"/>
      <c r="I65" s="60"/>
      <c r="J65" s="60"/>
      <c r="K65" s="60"/>
      <c r="L65" s="28"/>
      <c r="M65" s="58">
        <f>H65*'Price list'!$D$6</f>
        <v>0</v>
      </c>
      <c r="N65" s="58"/>
      <c r="O65" s="58">
        <f t="shared" si="12"/>
        <v>0.53651612903225809</v>
      </c>
      <c r="P65" s="58">
        <v>2</v>
      </c>
      <c r="Q65" s="58">
        <f t="shared" si="11"/>
        <v>0.94500000000000006</v>
      </c>
      <c r="R65" s="58">
        <f t="shared" si="7"/>
        <v>0.45</v>
      </c>
      <c r="S65" s="58">
        <v>1</v>
      </c>
      <c r="T65" s="59">
        <f t="shared" si="13"/>
        <v>4.931516129032258</v>
      </c>
      <c r="U65" s="28"/>
      <c r="V65" s="56">
        <f t="shared" si="8"/>
        <v>6.931516129032258</v>
      </c>
      <c r="W65" s="53"/>
      <c r="X65" s="56">
        <f t="shared" si="14"/>
        <v>0</v>
      </c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7">
        <f t="shared" si="9"/>
        <v>6.931516129032258</v>
      </c>
      <c r="AJ65" s="53"/>
      <c r="AK65" s="57">
        <f t="shared" si="15"/>
        <v>0</v>
      </c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4">
        <f t="shared" si="10"/>
        <v>4.931516129032258</v>
      </c>
      <c r="AW65" s="53"/>
      <c r="AX65" s="54">
        <f t="shared" si="16"/>
        <v>0</v>
      </c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5">
        <f t="shared" si="17"/>
        <v>0</v>
      </c>
      <c r="BJ65" s="52">
        <f t="shared" si="18"/>
        <v>0</v>
      </c>
      <c r="BK65" s="51"/>
    </row>
    <row r="66" spans="1:63" ht="136.5" customHeight="1">
      <c r="A66" s="63"/>
      <c r="B66" s="64"/>
      <c r="C66" s="65" t="s">
        <v>95</v>
      </c>
      <c r="D66" s="61" t="s">
        <v>35</v>
      </c>
      <c r="E66" s="62">
        <v>1.2</v>
      </c>
      <c r="F66" s="60">
        <v>1</v>
      </c>
      <c r="G66" s="60">
        <v>45</v>
      </c>
      <c r="H66" s="60"/>
      <c r="I66" s="60"/>
      <c r="J66" s="60"/>
      <c r="K66" s="60"/>
      <c r="L66" s="28"/>
      <c r="M66" s="58">
        <f>H66*'Price list'!$D$6</f>
        <v>0</v>
      </c>
      <c r="N66" s="58"/>
      <c r="O66" s="58">
        <f t="shared" si="12"/>
        <v>1.0219354838709678</v>
      </c>
      <c r="P66" s="58">
        <v>2</v>
      </c>
      <c r="Q66" s="58">
        <f t="shared" si="11"/>
        <v>1.7999999999999998</v>
      </c>
      <c r="R66" s="58">
        <f t="shared" si="7"/>
        <v>2.25</v>
      </c>
      <c r="S66" s="58">
        <v>1</v>
      </c>
      <c r="T66" s="59">
        <f t="shared" si="13"/>
        <v>8.071935483870968</v>
      </c>
      <c r="U66" s="28"/>
      <c r="V66" s="56">
        <f t="shared" si="8"/>
        <v>10.071935483870968</v>
      </c>
      <c r="W66" s="53"/>
      <c r="X66" s="56">
        <f t="shared" si="14"/>
        <v>0</v>
      </c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7">
        <f t="shared" si="9"/>
        <v>10.071935483870968</v>
      </c>
      <c r="AJ66" s="53"/>
      <c r="AK66" s="57">
        <f t="shared" si="15"/>
        <v>0</v>
      </c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4">
        <f t="shared" si="10"/>
        <v>8.071935483870968</v>
      </c>
      <c r="AW66" s="53"/>
      <c r="AX66" s="54">
        <f t="shared" si="16"/>
        <v>0</v>
      </c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5">
        <f t="shared" si="17"/>
        <v>0</v>
      </c>
      <c r="BJ66" s="52">
        <f t="shared" si="18"/>
        <v>0</v>
      </c>
      <c r="BK66" s="51"/>
    </row>
    <row r="67" spans="1:63" ht="138.75" customHeight="1">
      <c r="A67" s="63"/>
      <c r="B67" s="64"/>
      <c r="C67" s="65" t="s">
        <v>96</v>
      </c>
      <c r="D67" s="61" t="s">
        <v>35</v>
      </c>
      <c r="E67" s="62">
        <v>1.86</v>
      </c>
      <c r="F67" s="60">
        <v>1</v>
      </c>
      <c r="G67" s="60">
        <v>21</v>
      </c>
      <c r="H67" s="60"/>
      <c r="I67" s="60"/>
      <c r="J67" s="60"/>
      <c r="K67" s="60"/>
      <c r="L67" s="28"/>
      <c r="M67" s="58">
        <f>H67*'Price list'!$D$6</f>
        <v>0</v>
      </c>
      <c r="N67" s="58"/>
      <c r="O67" s="58">
        <f t="shared" si="12"/>
        <v>1.5840000000000003</v>
      </c>
      <c r="P67" s="58"/>
      <c r="Q67" s="58">
        <f t="shared" si="11"/>
        <v>2.79</v>
      </c>
      <c r="R67" s="58">
        <f t="shared" si="7"/>
        <v>1.05</v>
      </c>
      <c r="S67" s="58">
        <v>1</v>
      </c>
      <c r="T67" s="59">
        <f t="shared" si="13"/>
        <v>6.4240000000000004</v>
      </c>
      <c r="U67" s="28"/>
      <c r="V67" s="56">
        <f t="shared" si="8"/>
        <v>8.4239999999999995</v>
      </c>
      <c r="W67" s="53"/>
      <c r="X67" s="56">
        <f t="shared" si="14"/>
        <v>0</v>
      </c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7">
        <f t="shared" si="9"/>
        <v>8.4239999999999995</v>
      </c>
      <c r="AJ67" s="53"/>
      <c r="AK67" s="57">
        <f t="shared" si="15"/>
        <v>0</v>
      </c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4">
        <f t="shared" si="10"/>
        <v>6.4240000000000004</v>
      </c>
      <c r="AW67" s="53"/>
      <c r="AX67" s="54">
        <f t="shared" si="16"/>
        <v>0</v>
      </c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5">
        <f t="shared" si="17"/>
        <v>0</v>
      </c>
      <c r="BJ67" s="52">
        <f t="shared" si="18"/>
        <v>0</v>
      </c>
      <c r="BK67" s="51"/>
    </row>
    <row r="68" spans="1:63" ht="144" customHeight="1">
      <c r="A68" s="63"/>
      <c r="B68" s="64"/>
      <c r="C68" s="65" t="s">
        <v>97</v>
      </c>
      <c r="D68" s="61" t="s">
        <v>35</v>
      </c>
      <c r="E68" s="62">
        <v>0.66</v>
      </c>
      <c r="F68" s="60">
        <v>1</v>
      </c>
      <c r="G68" s="60">
        <v>15</v>
      </c>
      <c r="H68" s="60"/>
      <c r="I68" s="60"/>
      <c r="J68" s="60"/>
      <c r="K68" s="60"/>
      <c r="L68" s="28"/>
      <c r="M68" s="58">
        <f>H68*'Price list'!$D$6</f>
        <v>0</v>
      </c>
      <c r="N68" s="58"/>
      <c r="O68" s="58">
        <f t="shared" si="12"/>
        <v>0.5620645161290323</v>
      </c>
      <c r="P68" s="58">
        <v>2</v>
      </c>
      <c r="Q68" s="58">
        <f t="shared" si="11"/>
        <v>0.99</v>
      </c>
      <c r="R68" s="58">
        <f t="shared" si="7"/>
        <v>0.75</v>
      </c>
      <c r="S68" s="58">
        <v>1</v>
      </c>
      <c r="T68" s="59">
        <f t="shared" si="13"/>
        <v>5.3020645161290325</v>
      </c>
      <c r="U68" s="28"/>
      <c r="V68" s="56">
        <f t="shared" si="8"/>
        <v>7.3020645161290325</v>
      </c>
      <c r="W68" s="53"/>
      <c r="X68" s="56">
        <f t="shared" si="14"/>
        <v>0</v>
      </c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7">
        <f t="shared" si="9"/>
        <v>7.3020645161290325</v>
      </c>
      <c r="AJ68" s="53"/>
      <c r="AK68" s="57">
        <f t="shared" si="15"/>
        <v>0</v>
      </c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4">
        <f t="shared" si="10"/>
        <v>5.3020645161290325</v>
      </c>
      <c r="AW68" s="53"/>
      <c r="AX68" s="54">
        <f t="shared" si="16"/>
        <v>0</v>
      </c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5">
        <f t="shared" si="17"/>
        <v>0</v>
      </c>
      <c r="BJ68" s="52">
        <f t="shared" si="18"/>
        <v>0</v>
      </c>
      <c r="BK68" s="51"/>
    </row>
    <row r="69" spans="1:63" ht="145.5" customHeight="1">
      <c r="A69" s="63"/>
      <c r="B69" s="64"/>
      <c r="C69" s="65" t="s">
        <v>98</v>
      </c>
      <c r="D69" s="61" t="s">
        <v>35</v>
      </c>
      <c r="E69" s="62">
        <v>1.5</v>
      </c>
      <c r="F69" s="60">
        <v>1</v>
      </c>
      <c r="G69" s="60">
        <v>15</v>
      </c>
      <c r="H69" s="60"/>
      <c r="I69" s="60"/>
      <c r="J69" s="60"/>
      <c r="K69" s="60"/>
      <c r="L69" s="28"/>
      <c r="M69" s="58">
        <f>H69*'Price list'!$D$6</f>
        <v>0</v>
      </c>
      <c r="N69" s="58"/>
      <c r="O69" s="58">
        <f t="shared" si="12"/>
        <v>1.2774193548387098</v>
      </c>
      <c r="P69" s="58"/>
      <c r="Q69" s="58">
        <f t="shared" si="11"/>
        <v>2.25</v>
      </c>
      <c r="R69" s="58">
        <f t="shared" si="7"/>
        <v>0.75</v>
      </c>
      <c r="S69" s="58">
        <v>1</v>
      </c>
      <c r="T69" s="59">
        <f t="shared" si="13"/>
        <v>5.2774193548387096</v>
      </c>
      <c r="U69" s="28"/>
      <c r="V69" s="56">
        <f t="shared" si="8"/>
        <v>7.2774193548387096</v>
      </c>
      <c r="W69" s="53"/>
      <c r="X69" s="56">
        <f t="shared" si="14"/>
        <v>0</v>
      </c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7">
        <f t="shared" si="9"/>
        <v>7.2774193548387096</v>
      </c>
      <c r="AJ69" s="53"/>
      <c r="AK69" s="57">
        <f t="shared" si="15"/>
        <v>0</v>
      </c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4">
        <f t="shared" si="10"/>
        <v>5.2774193548387096</v>
      </c>
      <c r="AW69" s="53"/>
      <c r="AX69" s="54">
        <f t="shared" si="16"/>
        <v>0</v>
      </c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5">
        <f t="shared" si="17"/>
        <v>0</v>
      </c>
      <c r="BJ69" s="52">
        <f t="shared" si="18"/>
        <v>0</v>
      </c>
      <c r="BK69" s="51"/>
    </row>
    <row r="70" spans="1:63" ht="144" customHeight="1">
      <c r="A70" s="63"/>
      <c r="B70" s="64"/>
      <c r="C70" s="65" t="s">
        <v>99</v>
      </c>
      <c r="D70" s="61" t="s">
        <v>35</v>
      </c>
      <c r="E70" s="62">
        <v>1.5</v>
      </c>
      <c r="F70" s="60">
        <v>1</v>
      </c>
      <c r="G70" s="60">
        <v>1</v>
      </c>
      <c r="H70" s="60"/>
      <c r="I70" s="60"/>
      <c r="J70" s="60"/>
      <c r="K70" s="60"/>
      <c r="L70" s="28"/>
      <c r="M70" s="58">
        <f>H70*'Price list'!$D$6</f>
        <v>0</v>
      </c>
      <c r="N70" s="58"/>
      <c r="O70" s="58">
        <f t="shared" si="12"/>
        <v>1.2774193548387098</v>
      </c>
      <c r="P70" s="58"/>
      <c r="Q70" s="58">
        <f t="shared" si="11"/>
        <v>2.25</v>
      </c>
      <c r="R70" s="58">
        <f t="shared" si="7"/>
        <v>0.05</v>
      </c>
      <c r="S70" s="58">
        <v>1</v>
      </c>
      <c r="T70" s="59">
        <f t="shared" si="13"/>
        <v>4.5774193548387094</v>
      </c>
      <c r="U70" s="28"/>
      <c r="V70" s="56">
        <f t="shared" si="8"/>
        <v>6.5774193548387094</v>
      </c>
      <c r="W70" s="53"/>
      <c r="X70" s="56">
        <f t="shared" si="14"/>
        <v>0</v>
      </c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7">
        <f t="shared" si="9"/>
        <v>6.5774193548387094</v>
      </c>
      <c r="AJ70" s="53"/>
      <c r="AK70" s="57">
        <f t="shared" si="15"/>
        <v>0</v>
      </c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4">
        <f t="shared" si="10"/>
        <v>4.5774193548387094</v>
      </c>
      <c r="AW70" s="53"/>
      <c r="AX70" s="54">
        <f t="shared" si="16"/>
        <v>0</v>
      </c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5">
        <f t="shared" si="17"/>
        <v>0</v>
      </c>
      <c r="BJ70" s="52">
        <f t="shared" si="18"/>
        <v>0</v>
      </c>
      <c r="BK70" s="51"/>
    </row>
    <row r="71" spans="1:63" ht="143.25" customHeight="1">
      <c r="A71" s="63"/>
      <c r="B71" s="64"/>
      <c r="C71" s="65" t="s">
        <v>100</v>
      </c>
      <c r="D71" s="61" t="s">
        <v>35</v>
      </c>
      <c r="E71" s="62">
        <v>3.2</v>
      </c>
      <c r="F71" s="60">
        <v>1</v>
      </c>
      <c r="G71" s="60">
        <v>36</v>
      </c>
      <c r="H71" s="60"/>
      <c r="I71" s="60"/>
      <c r="J71" s="60"/>
      <c r="K71" s="60"/>
      <c r="L71" s="28"/>
      <c r="M71" s="58">
        <f>H71*'Price list'!$D$6</f>
        <v>0</v>
      </c>
      <c r="N71" s="58"/>
      <c r="O71" s="58">
        <f t="shared" ref="O71:O90" si="19">E71*$O$4</f>
        <v>2.725161290322581</v>
      </c>
      <c r="P71" s="58"/>
      <c r="Q71" s="58">
        <f t="shared" si="11"/>
        <v>4.8000000000000007</v>
      </c>
      <c r="R71" s="58">
        <f t="shared" si="7"/>
        <v>1.8</v>
      </c>
      <c r="S71" s="58">
        <v>1</v>
      </c>
      <c r="T71" s="59">
        <f t="shared" ref="T71:T90" si="20">M71+N71+O71+P71+Q71+R71+S71</f>
        <v>10.325161290322582</v>
      </c>
      <c r="U71" s="28"/>
      <c r="V71" s="56">
        <f t="shared" si="8"/>
        <v>12.325161290322582</v>
      </c>
      <c r="W71" s="53"/>
      <c r="X71" s="56">
        <f t="shared" ref="X71:X90" si="21">V71*W71</f>
        <v>0</v>
      </c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7">
        <f t="shared" si="9"/>
        <v>12.325161290322582</v>
      </c>
      <c r="AJ71" s="53"/>
      <c r="AK71" s="57">
        <f t="shared" ref="AK71:AK90" si="22">AI71*AJ71</f>
        <v>0</v>
      </c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4">
        <f t="shared" si="10"/>
        <v>10.325161290322582</v>
      </c>
      <c r="AW71" s="53"/>
      <c r="AX71" s="54">
        <f t="shared" ref="AX71:AX90" si="23">AV71*AW71</f>
        <v>0</v>
      </c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5">
        <f t="shared" ref="BI71:BI90" si="24">W71+AJ71+AW71</f>
        <v>0</v>
      </c>
      <c r="BJ71" s="52">
        <f t="shared" ref="BJ71:BJ90" si="25">X71+AK71+AX71</f>
        <v>0</v>
      </c>
      <c r="BK71" s="51"/>
    </row>
    <row r="72" spans="1:63" ht="138" customHeight="1">
      <c r="A72" s="63"/>
      <c r="B72" s="64"/>
      <c r="C72" s="65" t="s">
        <v>101</v>
      </c>
      <c r="D72" s="61" t="s">
        <v>35</v>
      </c>
      <c r="E72" s="62">
        <v>2.7</v>
      </c>
      <c r="F72" s="60">
        <v>1</v>
      </c>
      <c r="G72" s="60">
        <v>33</v>
      </c>
      <c r="H72" s="60"/>
      <c r="I72" s="60"/>
      <c r="J72" s="60"/>
      <c r="K72" s="60"/>
      <c r="L72" s="28"/>
      <c r="M72" s="58">
        <f>H72*'Price list'!$D$6</f>
        <v>0</v>
      </c>
      <c r="N72" s="58"/>
      <c r="O72" s="58">
        <f t="shared" si="19"/>
        <v>2.2993548387096778</v>
      </c>
      <c r="P72" s="58"/>
      <c r="Q72" s="58">
        <f t="shared" si="11"/>
        <v>4.0500000000000007</v>
      </c>
      <c r="R72" s="58">
        <f t="shared" ref="R72:R90" si="26">(G72+J72)*0.05</f>
        <v>1.6500000000000001</v>
      </c>
      <c r="S72" s="58">
        <v>1</v>
      </c>
      <c r="T72" s="59">
        <f t="shared" si="20"/>
        <v>8.999354838709678</v>
      </c>
      <c r="U72" s="28"/>
      <c r="V72" s="56">
        <f t="shared" ref="V72:V90" si="27">T72+2</f>
        <v>10.999354838709678</v>
      </c>
      <c r="W72" s="53"/>
      <c r="X72" s="56">
        <f t="shared" si="21"/>
        <v>0</v>
      </c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7">
        <f t="shared" ref="AI72:AI90" si="28">V72</f>
        <v>10.999354838709678</v>
      </c>
      <c r="AJ72" s="53"/>
      <c r="AK72" s="57">
        <f t="shared" si="22"/>
        <v>0</v>
      </c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4">
        <f t="shared" ref="AV72:AV90" si="29">T72</f>
        <v>8.999354838709678</v>
      </c>
      <c r="AW72" s="53"/>
      <c r="AX72" s="54">
        <f t="shared" si="23"/>
        <v>0</v>
      </c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5">
        <f t="shared" si="24"/>
        <v>0</v>
      </c>
      <c r="BJ72" s="52">
        <f t="shared" si="25"/>
        <v>0</v>
      </c>
      <c r="BK72" s="51"/>
    </row>
    <row r="73" spans="1:63" ht="141" customHeight="1">
      <c r="A73" s="63"/>
      <c r="B73" s="64"/>
      <c r="C73" s="65" t="s">
        <v>102</v>
      </c>
      <c r="D73" s="61" t="s">
        <v>35</v>
      </c>
      <c r="E73" s="62">
        <v>0.46</v>
      </c>
      <c r="F73" s="60">
        <v>1</v>
      </c>
      <c r="G73" s="60">
        <v>1</v>
      </c>
      <c r="H73" s="60"/>
      <c r="I73" s="60"/>
      <c r="J73" s="60"/>
      <c r="K73" s="60"/>
      <c r="L73" s="28"/>
      <c r="M73" s="58">
        <f>H73*'Price list'!$D$6</f>
        <v>0</v>
      </c>
      <c r="N73" s="58"/>
      <c r="O73" s="58">
        <f t="shared" si="19"/>
        <v>0.39174193548387104</v>
      </c>
      <c r="P73" s="58">
        <v>2</v>
      </c>
      <c r="Q73" s="58">
        <f t="shared" ref="Q73:Q90" si="30">E73*$Q$4</f>
        <v>0.69000000000000006</v>
      </c>
      <c r="R73" s="58">
        <f t="shared" si="26"/>
        <v>0.05</v>
      </c>
      <c r="S73" s="58">
        <v>1</v>
      </c>
      <c r="T73" s="59">
        <f t="shared" si="20"/>
        <v>4.1317419354838707</v>
      </c>
      <c r="U73" s="28"/>
      <c r="V73" s="56">
        <f t="shared" si="27"/>
        <v>6.1317419354838707</v>
      </c>
      <c r="W73" s="53"/>
      <c r="X73" s="56">
        <f t="shared" si="21"/>
        <v>0</v>
      </c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7">
        <f t="shared" si="28"/>
        <v>6.1317419354838707</v>
      </c>
      <c r="AJ73" s="53"/>
      <c r="AK73" s="57">
        <f t="shared" si="22"/>
        <v>0</v>
      </c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4">
        <f t="shared" si="29"/>
        <v>4.1317419354838707</v>
      </c>
      <c r="AW73" s="53"/>
      <c r="AX73" s="54">
        <f t="shared" si="23"/>
        <v>0</v>
      </c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5">
        <f t="shared" si="24"/>
        <v>0</v>
      </c>
      <c r="BJ73" s="52">
        <f t="shared" si="25"/>
        <v>0</v>
      </c>
      <c r="BK73" s="51"/>
    </row>
    <row r="74" spans="1:63" ht="140.25" customHeight="1">
      <c r="A74" s="63"/>
      <c r="B74" s="64"/>
      <c r="C74" s="65" t="s">
        <v>103</v>
      </c>
      <c r="D74" s="61" t="s">
        <v>35</v>
      </c>
      <c r="E74" s="62">
        <v>0.8</v>
      </c>
      <c r="F74" s="60">
        <v>1</v>
      </c>
      <c r="G74" s="60">
        <v>23</v>
      </c>
      <c r="H74" s="60"/>
      <c r="I74" s="60"/>
      <c r="J74" s="60"/>
      <c r="K74" s="60"/>
      <c r="L74" s="28"/>
      <c r="M74" s="58">
        <f>H74*'Price list'!$D$6</f>
        <v>0</v>
      </c>
      <c r="N74" s="58"/>
      <c r="O74" s="58">
        <f t="shared" si="19"/>
        <v>0.68129032258064526</v>
      </c>
      <c r="P74" s="58">
        <v>2</v>
      </c>
      <c r="Q74" s="58">
        <f t="shared" si="30"/>
        <v>1.2000000000000002</v>
      </c>
      <c r="R74" s="58">
        <f t="shared" si="26"/>
        <v>1.1500000000000001</v>
      </c>
      <c r="S74" s="58">
        <v>1</v>
      </c>
      <c r="T74" s="59">
        <f t="shared" si="20"/>
        <v>6.031290322580646</v>
      </c>
      <c r="U74" s="28"/>
      <c r="V74" s="56">
        <f t="shared" si="27"/>
        <v>8.0312903225806451</v>
      </c>
      <c r="W74" s="53"/>
      <c r="X74" s="56">
        <f t="shared" si="21"/>
        <v>0</v>
      </c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7">
        <f t="shared" si="28"/>
        <v>8.0312903225806451</v>
      </c>
      <c r="AJ74" s="53"/>
      <c r="AK74" s="57">
        <f t="shared" si="22"/>
        <v>0</v>
      </c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4">
        <f t="shared" si="29"/>
        <v>6.031290322580646</v>
      </c>
      <c r="AW74" s="53"/>
      <c r="AX74" s="54">
        <f t="shared" si="23"/>
        <v>0</v>
      </c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5">
        <f t="shared" si="24"/>
        <v>0</v>
      </c>
      <c r="BJ74" s="52">
        <f t="shared" si="25"/>
        <v>0</v>
      </c>
      <c r="BK74" s="51"/>
    </row>
    <row r="75" spans="1:63" ht="142.5" customHeight="1">
      <c r="A75" s="63"/>
      <c r="B75" s="64"/>
      <c r="C75" s="65" t="s">
        <v>104</v>
      </c>
      <c r="D75" s="61" t="s">
        <v>35</v>
      </c>
      <c r="E75" s="62">
        <v>1.3</v>
      </c>
      <c r="F75" s="60">
        <v>1</v>
      </c>
      <c r="G75" s="60">
        <v>11</v>
      </c>
      <c r="H75" s="60"/>
      <c r="I75" s="60"/>
      <c r="J75" s="60"/>
      <c r="K75" s="60"/>
      <c r="L75" s="28"/>
      <c r="M75" s="58">
        <f>H75*'Price list'!$D$6</f>
        <v>0</v>
      </c>
      <c r="N75" s="58"/>
      <c r="O75" s="58">
        <f t="shared" si="19"/>
        <v>1.1070967741935485</v>
      </c>
      <c r="P75" s="58"/>
      <c r="Q75" s="58">
        <f t="shared" si="30"/>
        <v>1.9500000000000002</v>
      </c>
      <c r="R75" s="58">
        <f t="shared" si="26"/>
        <v>0.55000000000000004</v>
      </c>
      <c r="S75" s="58">
        <v>1</v>
      </c>
      <c r="T75" s="59">
        <f t="shared" si="20"/>
        <v>4.6070967741935487</v>
      </c>
      <c r="U75" s="28"/>
      <c r="V75" s="56">
        <f t="shared" si="27"/>
        <v>6.6070967741935487</v>
      </c>
      <c r="W75" s="53"/>
      <c r="X75" s="56">
        <f t="shared" si="21"/>
        <v>0</v>
      </c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7">
        <f t="shared" si="28"/>
        <v>6.6070967741935487</v>
      </c>
      <c r="AJ75" s="53"/>
      <c r="AK75" s="57">
        <f t="shared" si="22"/>
        <v>0</v>
      </c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4">
        <f t="shared" si="29"/>
        <v>4.6070967741935487</v>
      </c>
      <c r="AW75" s="53"/>
      <c r="AX75" s="54">
        <f t="shared" si="23"/>
        <v>0</v>
      </c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5">
        <f t="shared" si="24"/>
        <v>0</v>
      </c>
      <c r="BJ75" s="52">
        <f t="shared" si="25"/>
        <v>0</v>
      </c>
      <c r="BK75" s="51"/>
    </row>
    <row r="76" spans="1:63" ht="140.25" customHeight="1">
      <c r="A76" s="63"/>
      <c r="B76" s="64"/>
      <c r="C76" s="65" t="s">
        <v>105</v>
      </c>
      <c r="D76" s="61" t="s">
        <v>35</v>
      </c>
      <c r="E76" s="62">
        <v>1.07</v>
      </c>
      <c r="F76" s="60">
        <v>1</v>
      </c>
      <c r="G76" s="60">
        <v>22</v>
      </c>
      <c r="H76" s="60"/>
      <c r="I76" s="60"/>
      <c r="J76" s="60"/>
      <c r="K76" s="60"/>
      <c r="L76" s="28"/>
      <c r="M76" s="58">
        <f>H76*'Price list'!$D$6</f>
        <v>0</v>
      </c>
      <c r="N76" s="58"/>
      <c r="O76" s="58">
        <f t="shared" si="19"/>
        <v>0.911225806451613</v>
      </c>
      <c r="P76" s="58"/>
      <c r="Q76" s="58">
        <f t="shared" si="30"/>
        <v>1.605</v>
      </c>
      <c r="R76" s="58">
        <f t="shared" si="26"/>
        <v>1.1000000000000001</v>
      </c>
      <c r="S76" s="58">
        <v>1</v>
      </c>
      <c r="T76" s="59">
        <f t="shared" si="20"/>
        <v>4.6162258064516131</v>
      </c>
      <c r="U76" s="28"/>
      <c r="V76" s="56">
        <f t="shared" si="27"/>
        <v>6.6162258064516131</v>
      </c>
      <c r="W76" s="53"/>
      <c r="X76" s="56">
        <f t="shared" si="21"/>
        <v>0</v>
      </c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7">
        <f t="shared" si="28"/>
        <v>6.6162258064516131</v>
      </c>
      <c r="AJ76" s="53"/>
      <c r="AK76" s="57">
        <f t="shared" si="22"/>
        <v>0</v>
      </c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4">
        <f t="shared" si="29"/>
        <v>4.6162258064516131</v>
      </c>
      <c r="AW76" s="53"/>
      <c r="AX76" s="54">
        <f t="shared" si="23"/>
        <v>0</v>
      </c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5">
        <f t="shared" si="24"/>
        <v>0</v>
      </c>
      <c r="BJ76" s="52">
        <f t="shared" si="25"/>
        <v>0</v>
      </c>
      <c r="BK76" s="51"/>
    </row>
    <row r="77" spans="1:63" ht="145.5" customHeight="1">
      <c r="A77" s="63"/>
      <c r="B77" s="64"/>
      <c r="C77" s="65" t="s">
        <v>106</v>
      </c>
      <c r="D77" s="61" t="s">
        <v>35</v>
      </c>
      <c r="E77" s="62">
        <v>0.8</v>
      </c>
      <c r="F77" s="60">
        <v>1</v>
      </c>
      <c r="G77" s="60">
        <v>22</v>
      </c>
      <c r="H77" s="60"/>
      <c r="I77" s="60"/>
      <c r="J77" s="60"/>
      <c r="K77" s="60"/>
      <c r="L77" s="28"/>
      <c r="M77" s="58">
        <f>H77*'Price list'!$D$6</f>
        <v>0</v>
      </c>
      <c r="N77" s="58"/>
      <c r="O77" s="58">
        <f t="shared" si="19"/>
        <v>0.68129032258064526</v>
      </c>
      <c r="P77" s="58"/>
      <c r="Q77" s="58">
        <f t="shared" si="30"/>
        <v>1.2000000000000002</v>
      </c>
      <c r="R77" s="58">
        <f t="shared" si="26"/>
        <v>1.1000000000000001</v>
      </c>
      <c r="S77" s="58">
        <v>1</v>
      </c>
      <c r="T77" s="59">
        <f t="shared" si="20"/>
        <v>3.9812903225806453</v>
      </c>
      <c r="U77" s="28"/>
      <c r="V77" s="56">
        <f t="shared" si="27"/>
        <v>5.9812903225806453</v>
      </c>
      <c r="W77" s="53"/>
      <c r="X77" s="56">
        <f t="shared" si="21"/>
        <v>0</v>
      </c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7">
        <f t="shared" si="28"/>
        <v>5.9812903225806453</v>
      </c>
      <c r="AJ77" s="53"/>
      <c r="AK77" s="57">
        <f t="shared" si="22"/>
        <v>0</v>
      </c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4">
        <f t="shared" si="29"/>
        <v>3.9812903225806453</v>
      </c>
      <c r="AW77" s="53"/>
      <c r="AX77" s="54">
        <f t="shared" si="23"/>
        <v>0</v>
      </c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5">
        <f t="shared" si="24"/>
        <v>0</v>
      </c>
      <c r="BJ77" s="52">
        <f t="shared" si="25"/>
        <v>0</v>
      </c>
      <c r="BK77" s="51"/>
    </row>
    <row r="78" spans="1:63" ht="146.25" customHeight="1">
      <c r="A78" s="63"/>
      <c r="B78" s="64"/>
      <c r="C78" s="65" t="s">
        <v>107</v>
      </c>
      <c r="D78" s="61" t="s">
        <v>35</v>
      </c>
      <c r="E78" s="62">
        <v>0.74</v>
      </c>
      <c r="F78" s="60">
        <v>1</v>
      </c>
      <c r="G78" s="60">
        <v>14</v>
      </c>
      <c r="H78" s="60"/>
      <c r="I78" s="60"/>
      <c r="J78" s="60"/>
      <c r="K78" s="60"/>
      <c r="L78" s="28"/>
      <c r="M78" s="58">
        <f>H78*'Price list'!$D$6</f>
        <v>0</v>
      </c>
      <c r="N78" s="58"/>
      <c r="O78" s="58">
        <f t="shared" si="19"/>
        <v>0.63019354838709685</v>
      </c>
      <c r="P78" s="58">
        <v>2</v>
      </c>
      <c r="Q78" s="58">
        <f t="shared" si="30"/>
        <v>1.1099999999999999</v>
      </c>
      <c r="R78" s="58">
        <f t="shared" si="26"/>
        <v>0.70000000000000007</v>
      </c>
      <c r="S78" s="58">
        <v>1</v>
      </c>
      <c r="T78" s="59">
        <f t="shared" si="20"/>
        <v>5.4401935483870965</v>
      </c>
      <c r="U78" s="28"/>
      <c r="V78" s="56">
        <f t="shared" si="27"/>
        <v>7.4401935483870965</v>
      </c>
      <c r="W78" s="53"/>
      <c r="X78" s="56">
        <f t="shared" si="21"/>
        <v>0</v>
      </c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7">
        <f t="shared" si="28"/>
        <v>7.4401935483870965</v>
      </c>
      <c r="AJ78" s="53"/>
      <c r="AK78" s="57">
        <f t="shared" si="22"/>
        <v>0</v>
      </c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4">
        <f t="shared" si="29"/>
        <v>5.4401935483870965</v>
      </c>
      <c r="AW78" s="53"/>
      <c r="AX78" s="54">
        <f t="shared" si="23"/>
        <v>0</v>
      </c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5">
        <f t="shared" si="24"/>
        <v>0</v>
      </c>
      <c r="BJ78" s="52">
        <f t="shared" si="25"/>
        <v>0</v>
      </c>
      <c r="BK78" s="51"/>
    </row>
    <row r="79" spans="1:63" ht="141" customHeight="1">
      <c r="A79" s="63"/>
      <c r="B79" s="64"/>
      <c r="C79" s="65" t="s">
        <v>108</v>
      </c>
      <c r="D79" s="61" t="s">
        <v>35</v>
      </c>
      <c r="E79" s="62">
        <v>0.56000000000000005</v>
      </c>
      <c r="F79" s="60">
        <v>1</v>
      </c>
      <c r="G79" s="60">
        <v>10</v>
      </c>
      <c r="H79" s="60"/>
      <c r="I79" s="60"/>
      <c r="J79" s="60"/>
      <c r="K79" s="60"/>
      <c r="L79" s="28"/>
      <c r="M79" s="58">
        <f>H79*'Price list'!$D$6</f>
        <v>0</v>
      </c>
      <c r="N79" s="58"/>
      <c r="O79" s="58">
        <f t="shared" si="19"/>
        <v>0.47690322580645167</v>
      </c>
      <c r="P79" s="58">
        <v>2</v>
      </c>
      <c r="Q79" s="58">
        <f t="shared" si="30"/>
        <v>0.84000000000000008</v>
      </c>
      <c r="R79" s="58">
        <f t="shared" si="26"/>
        <v>0.5</v>
      </c>
      <c r="S79" s="58">
        <v>1</v>
      </c>
      <c r="T79" s="59">
        <f t="shared" si="20"/>
        <v>4.8169032258064517</v>
      </c>
      <c r="U79" s="28"/>
      <c r="V79" s="56">
        <f t="shared" si="27"/>
        <v>6.8169032258064517</v>
      </c>
      <c r="W79" s="53"/>
      <c r="X79" s="56">
        <f t="shared" si="21"/>
        <v>0</v>
      </c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7">
        <f t="shared" si="28"/>
        <v>6.8169032258064517</v>
      </c>
      <c r="AJ79" s="53"/>
      <c r="AK79" s="57">
        <f t="shared" si="22"/>
        <v>0</v>
      </c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4">
        <f t="shared" si="29"/>
        <v>4.8169032258064517</v>
      </c>
      <c r="AW79" s="53"/>
      <c r="AX79" s="54">
        <f t="shared" si="23"/>
        <v>0</v>
      </c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5">
        <f t="shared" si="24"/>
        <v>0</v>
      </c>
      <c r="BJ79" s="52">
        <f t="shared" si="25"/>
        <v>0</v>
      </c>
      <c r="BK79" s="51"/>
    </row>
    <row r="80" spans="1:63" ht="143.25" customHeight="1">
      <c r="A80" s="63"/>
      <c r="B80" s="64"/>
      <c r="C80" s="65" t="s">
        <v>109</v>
      </c>
      <c r="D80" s="61" t="s">
        <v>35</v>
      </c>
      <c r="E80" s="62">
        <v>1.4</v>
      </c>
      <c r="F80" s="60">
        <v>1</v>
      </c>
      <c r="G80" s="60">
        <v>11</v>
      </c>
      <c r="H80" s="60"/>
      <c r="I80" s="60"/>
      <c r="J80" s="60"/>
      <c r="K80" s="60"/>
      <c r="L80" s="28"/>
      <c r="M80" s="58">
        <f>H80*'Price list'!$D$6</f>
        <v>0</v>
      </c>
      <c r="N80" s="58"/>
      <c r="O80" s="58">
        <f t="shared" si="19"/>
        <v>1.1922580645161291</v>
      </c>
      <c r="P80" s="58">
        <v>2</v>
      </c>
      <c r="Q80" s="58">
        <f t="shared" si="30"/>
        <v>2.0999999999999996</v>
      </c>
      <c r="R80" s="58">
        <f t="shared" si="26"/>
        <v>0.55000000000000004</v>
      </c>
      <c r="S80" s="58">
        <v>1</v>
      </c>
      <c r="T80" s="59">
        <f t="shared" si="20"/>
        <v>6.8422580645161286</v>
      </c>
      <c r="U80" s="28"/>
      <c r="V80" s="56">
        <f t="shared" si="27"/>
        <v>8.8422580645161286</v>
      </c>
      <c r="W80" s="53"/>
      <c r="X80" s="56">
        <f t="shared" si="21"/>
        <v>0</v>
      </c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7">
        <f t="shared" si="28"/>
        <v>8.8422580645161286</v>
      </c>
      <c r="AJ80" s="53"/>
      <c r="AK80" s="57">
        <f t="shared" si="22"/>
        <v>0</v>
      </c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4">
        <f t="shared" si="29"/>
        <v>6.8422580645161286</v>
      </c>
      <c r="AW80" s="53"/>
      <c r="AX80" s="54">
        <f t="shared" si="23"/>
        <v>0</v>
      </c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5">
        <f t="shared" si="24"/>
        <v>0</v>
      </c>
      <c r="BJ80" s="52">
        <f t="shared" si="25"/>
        <v>0</v>
      </c>
      <c r="BK80" s="51"/>
    </row>
    <row r="81" spans="1:63" ht="142.5" customHeight="1">
      <c r="A81" s="63"/>
      <c r="B81" s="64"/>
      <c r="C81" s="65" t="s">
        <v>110</v>
      </c>
      <c r="D81" s="61" t="s">
        <v>35</v>
      </c>
      <c r="E81" s="62">
        <v>1.3</v>
      </c>
      <c r="F81" s="60">
        <v>1</v>
      </c>
      <c r="G81" s="60">
        <v>20</v>
      </c>
      <c r="H81" s="60"/>
      <c r="I81" s="60"/>
      <c r="J81" s="60"/>
      <c r="K81" s="60"/>
      <c r="L81" s="28"/>
      <c r="M81" s="58">
        <f>H81*'Price list'!$D$6</f>
        <v>0</v>
      </c>
      <c r="N81" s="58"/>
      <c r="O81" s="58">
        <f t="shared" si="19"/>
        <v>1.1070967741935485</v>
      </c>
      <c r="P81" s="58">
        <v>2</v>
      </c>
      <c r="Q81" s="58">
        <f t="shared" si="30"/>
        <v>1.9500000000000002</v>
      </c>
      <c r="R81" s="58">
        <f t="shared" si="26"/>
        <v>1</v>
      </c>
      <c r="S81" s="58">
        <v>1</v>
      </c>
      <c r="T81" s="59">
        <f t="shared" si="20"/>
        <v>7.0570967741935489</v>
      </c>
      <c r="U81" s="28"/>
      <c r="V81" s="56">
        <f t="shared" si="27"/>
        <v>9.0570967741935497</v>
      </c>
      <c r="W81" s="53"/>
      <c r="X81" s="56">
        <f t="shared" si="21"/>
        <v>0</v>
      </c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7">
        <f t="shared" si="28"/>
        <v>9.0570967741935497</v>
      </c>
      <c r="AJ81" s="53"/>
      <c r="AK81" s="57">
        <f t="shared" si="22"/>
        <v>0</v>
      </c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4">
        <f t="shared" si="29"/>
        <v>7.0570967741935489</v>
      </c>
      <c r="AW81" s="53"/>
      <c r="AX81" s="54">
        <f t="shared" si="23"/>
        <v>0</v>
      </c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5">
        <f t="shared" si="24"/>
        <v>0</v>
      </c>
      <c r="BJ81" s="52">
        <f t="shared" si="25"/>
        <v>0</v>
      </c>
      <c r="BK81" s="51"/>
    </row>
    <row r="82" spans="1:63" ht="140.25" customHeight="1">
      <c r="A82" s="63"/>
      <c r="B82" s="64"/>
      <c r="C82" s="65" t="s">
        <v>111</v>
      </c>
      <c r="D82" s="61" t="s">
        <v>35</v>
      </c>
      <c r="E82" s="62">
        <v>1.27</v>
      </c>
      <c r="F82" s="60">
        <v>1</v>
      </c>
      <c r="G82" s="60">
        <v>27</v>
      </c>
      <c r="H82" s="60"/>
      <c r="I82" s="60"/>
      <c r="J82" s="60"/>
      <c r="K82" s="60"/>
      <c r="L82" s="28"/>
      <c r="M82" s="58">
        <f>H82*'Price list'!$D$6</f>
        <v>0</v>
      </c>
      <c r="N82" s="58"/>
      <c r="O82" s="58">
        <f t="shared" si="19"/>
        <v>1.0815483870967744</v>
      </c>
      <c r="P82" s="58"/>
      <c r="Q82" s="58">
        <f t="shared" si="30"/>
        <v>1.905</v>
      </c>
      <c r="R82" s="58">
        <f t="shared" si="26"/>
        <v>1.35</v>
      </c>
      <c r="S82" s="58">
        <v>1</v>
      </c>
      <c r="T82" s="59">
        <f t="shared" si="20"/>
        <v>5.3365483870967747</v>
      </c>
      <c r="U82" s="28"/>
      <c r="V82" s="56">
        <f t="shared" si="27"/>
        <v>7.3365483870967747</v>
      </c>
      <c r="W82" s="53"/>
      <c r="X82" s="56">
        <f t="shared" si="21"/>
        <v>0</v>
      </c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7">
        <f t="shared" si="28"/>
        <v>7.3365483870967747</v>
      </c>
      <c r="AJ82" s="53"/>
      <c r="AK82" s="57">
        <f t="shared" si="22"/>
        <v>0</v>
      </c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4">
        <f t="shared" si="29"/>
        <v>5.3365483870967747</v>
      </c>
      <c r="AW82" s="53"/>
      <c r="AX82" s="54">
        <f t="shared" si="23"/>
        <v>0</v>
      </c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5">
        <f t="shared" si="24"/>
        <v>0</v>
      </c>
      <c r="BJ82" s="52">
        <f t="shared" si="25"/>
        <v>0</v>
      </c>
      <c r="BK82" s="51"/>
    </row>
    <row r="83" spans="1:63" ht="140.25" customHeight="1">
      <c r="A83" s="63"/>
      <c r="B83" s="64"/>
      <c r="C83" s="65" t="s">
        <v>112</v>
      </c>
      <c r="D83" s="61" t="s">
        <v>35</v>
      </c>
      <c r="E83" s="62">
        <v>1.6</v>
      </c>
      <c r="F83" s="60">
        <v>1</v>
      </c>
      <c r="G83" s="60">
        <v>45</v>
      </c>
      <c r="H83" s="60"/>
      <c r="I83" s="60"/>
      <c r="J83" s="60"/>
      <c r="K83" s="60"/>
      <c r="L83" s="28"/>
      <c r="M83" s="58">
        <f>H83*'Price list'!$D$6</f>
        <v>0</v>
      </c>
      <c r="N83" s="58"/>
      <c r="O83" s="58">
        <f t="shared" si="19"/>
        <v>1.3625806451612905</v>
      </c>
      <c r="P83" s="58"/>
      <c r="Q83" s="58">
        <f t="shared" si="30"/>
        <v>2.4000000000000004</v>
      </c>
      <c r="R83" s="58">
        <f t="shared" si="26"/>
        <v>2.25</v>
      </c>
      <c r="S83" s="58">
        <v>1</v>
      </c>
      <c r="T83" s="59">
        <f t="shared" si="20"/>
        <v>7.0125806451612913</v>
      </c>
      <c r="U83" s="28"/>
      <c r="V83" s="56">
        <f t="shared" si="27"/>
        <v>9.0125806451612913</v>
      </c>
      <c r="W83" s="53"/>
      <c r="X83" s="56">
        <f t="shared" si="21"/>
        <v>0</v>
      </c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7">
        <f t="shared" si="28"/>
        <v>9.0125806451612913</v>
      </c>
      <c r="AJ83" s="53"/>
      <c r="AK83" s="57">
        <f t="shared" si="22"/>
        <v>0</v>
      </c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4">
        <f t="shared" si="29"/>
        <v>7.0125806451612913</v>
      </c>
      <c r="AW83" s="53"/>
      <c r="AX83" s="54">
        <f t="shared" si="23"/>
        <v>0</v>
      </c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5">
        <f t="shared" si="24"/>
        <v>0</v>
      </c>
      <c r="BJ83" s="52">
        <f t="shared" si="25"/>
        <v>0</v>
      </c>
      <c r="BK83" s="51"/>
    </row>
    <row r="84" spans="1:63" ht="144" customHeight="1">
      <c r="A84" s="63"/>
      <c r="B84" s="64"/>
      <c r="C84" s="65" t="s">
        <v>113</v>
      </c>
      <c r="D84" s="61" t="s">
        <v>35</v>
      </c>
      <c r="E84" s="62">
        <v>1.5</v>
      </c>
      <c r="F84" s="60">
        <v>1</v>
      </c>
      <c r="G84" s="60">
        <v>23</v>
      </c>
      <c r="H84" s="60"/>
      <c r="I84" s="60"/>
      <c r="J84" s="60"/>
      <c r="K84" s="60"/>
      <c r="L84" s="28"/>
      <c r="M84" s="58">
        <f>H84*'Price list'!$D$6</f>
        <v>0</v>
      </c>
      <c r="N84" s="58"/>
      <c r="O84" s="58">
        <f t="shared" si="19"/>
        <v>1.2774193548387098</v>
      </c>
      <c r="P84" s="58"/>
      <c r="Q84" s="58">
        <f t="shared" si="30"/>
        <v>2.25</v>
      </c>
      <c r="R84" s="58">
        <f t="shared" si="26"/>
        <v>1.1500000000000001</v>
      </c>
      <c r="S84" s="58">
        <v>1</v>
      </c>
      <c r="T84" s="59">
        <f t="shared" si="20"/>
        <v>5.67741935483871</v>
      </c>
      <c r="U84" s="28"/>
      <c r="V84" s="56">
        <f t="shared" si="27"/>
        <v>7.67741935483871</v>
      </c>
      <c r="W84" s="53"/>
      <c r="X84" s="56">
        <f t="shared" si="21"/>
        <v>0</v>
      </c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7">
        <f t="shared" si="28"/>
        <v>7.67741935483871</v>
      </c>
      <c r="AJ84" s="53"/>
      <c r="AK84" s="57">
        <f t="shared" si="22"/>
        <v>0</v>
      </c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4">
        <f t="shared" si="29"/>
        <v>5.67741935483871</v>
      </c>
      <c r="AW84" s="53"/>
      <c r="AX84" s="54">
        <f t="shared" si="23"/>
        <v>0</v>
      </c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5">
        <f t="shared" si="24"/>
        <v>0</v>
      </c>
      <c r="BJ84" s="52">
        <f t="shared" si="25"/>
        <v>0</v>
      </c>
      <c r="BK84" s="51"/>
    </row>
    <row r="85" spans="1:63" ht="141" customHeight="1">
      <c r="A85" s="63"/>
      <c r="B85" s="64"/>
      <c r="C85" s="65" t="s">
        <v>114</v>
      </c>
      <c r="D85" s="61" t="s">
        <v>35</v>
      </c>
      <c r="E85" s="62">
        <v>0.57999999999999996</v>
      </c>
      <c r="F85" s="60">
        <v>1</v>
      </c>
      <c r="G85" s="60">
        <v>1</v>
      </c>
      <c r="H85" s="60"/>
      <c r="I85" s="60"/>
      <c r="J85" s="60"/>
      <c r="K85" s="60"/>
      <c r="L85" s="28"/>
      <c r="M85" s="58">
        <f>H85*'Price list'!$D$6</f>
        <v>0</v>
      </c>
      <c r="N85" s="58"/>
      <c r="O85" s="58">
        <f t="shared" si="19"/>
        <v>0.49393548387096775</v>
      </c>
      <c r="P85" s="58">
        <v>2</v>
      </c>
      <c r="Q85" s="58">
        <f t="shared" si="30"/>
        <v>0.86999999999999988</v>
      </c>
      <c r="R85" s="58">
        <f t="shared" si="26"/>
        <v>0.05</v>
      </c>
      <c r="S85" s="58">
        <v>1</v>
      </c>
      <c r="T85" s="59">
        <f t="shared" si="20"/>
        <v>4.4139354838709677</v>
      </c>
      <c r="U85" s="28"/>
      <c r="V85" s="56">
        <f t="shared" si="27"/>
        <v>6.4139354838709677</v>
      </c>
      <c r="W85" s="53"/>
      <c r="X85" s="56">
        <f t="shared" si="21"/>
        <v>0</v>
      </c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7">
        <f t="shared" si="28"/>
        <v>6.4139354838709677</v>
      </c>
      <c r="AJ85" s="53"/>
      <c r="AK85" s="57">
        <f t="shared" si="22"/>
        <v>0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4">
        <f t="shared" si="29"/>
        <v>4.4139354838709677</v>
      </c>
      <c r="AW85" s="53"/>
      <c r="AX85" s="54">
        <f t="shared" si="23"/>
        <v>0</v>
      </c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5">
        <f t="shared" si="24"/>
        <v>0</v>
      </c>
      <c r="BJ85" s="52">
        <f t="shared" si="25"/>
        <v>0</v>
      </c>
      <c r="BK85" s="51"/>
    </row>
    <row r="86" spans="1:63" ht="135.75" customHeight="1">
      <c r="A86" s="63"/>
      <c r="B86" s="64"/>
      <c r="C86" s="65" t="s">
        <v>115</v>
      </c>
      <c r="D86" s="61" t="s">
        <v>35</v>
      </c>
      <c r="E86" s="62">
        <v>1.3</v>
      </c>
      <c r="F86" s="60">
        <v>1</v>
      </c>
      <c r="G86" s="60">
        <v>3</v>
      </c>
      <c r="H86" s="60"/>
      <c r="I86" s="60"/>
      <c r="J86" s="60"/>
      <c r="K86" s="60"/>
      <c r="L86" s="28"/>
      <c r="M86" s="58">
        <f>H86*'Price list'!$D$6</f>
        <v>0</v>
      </c>
      <c r="N86" s="58"/>
      <c r="O86" s="58">
        <f t="shared" si="19"/>
        <v>1.1070967741935485</v>
      </c>
      <c r="P86" s="58">
        <v>2</v>
      </c>
      <c r="Q86" s="58">
        <f t="shared" si="30"/>
        <v>1.9500000000000002</v>
      </c>
      <c r="R86" s="58">
        <f t="shared" si="26"/>
        <v>0.15000000000000002</v>
      </c>
      <c r="S86" s="58">
        <v>1</v>
      </c>
      <c r="T86" s="59">
        <f t="shared" si="20"/>
        <v>6.2070967741935492</v>
      </c>
      <c r="U86" s="28"/>
      <c r="V86" s="56">
        <f t="shared" si="27"/>
        <v>8.2070967741935483</v>
      </c>
      <c r="W86" s="53"/>
      <c r="X86" s="56">
        <f t="shared" si="21"/>
        <v>0</v>
      </c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7">
        <f t="shared" si="28"/>
        <v>8.2070967741935483</v>
      </c>
      <c r="AJ86" s="53"/>
      <c r="AK86" s="57">
        <f t="shared" si="22"/>
        <v>0</v>
      </c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4">
        <f t="shared" si="29"/>
        <v>6.2070967741935492</v>
      </c>
      <c r="AW86" s="53"/>
      <c r="AX86" s="54">
        <f t="shared" si="23"/>
        <v>0</v>
      </c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5">
        <f t="shared" si="24"/>
        <v>0</v>
      </c>
      <c r="BJ86" s="52">
        <f t="shared" si="25"/>
        <v>0</v>
      </c>
      <c r="BK86" s="51"/>
    </row>
    <row r="87" spans="1:63" ht="140.25" customHeight="1">
      <c r="A87" s="63"/>
      <c r="B87" s="64"/>
      <c r="C87" s="65" t="s">
        <v>116</v>
      </c>
      <c r="D87" s="61" t="s">
        <v>35</v>
      </c>
      <c r="E87" s="62">
        <v>0.82</v>
      </c>
      <c r="F87" s="60">
        <v>1</v>
      </c>
      <c r="G87" s="60">
        <v>14</v>
      </c>
      <c r="H87" s="60"/>
      <c r="I87" s="60"/>
      <c r="J87" s="60"/>
      <c r="K87" s="60"/>
      <c r="L87" s="28"/>
      <c r="M87" s="58">
        <f>H87*'Price list'!$D$6</f>
        <v>0</v>
      </c>
      <c r="N87" s="58"/>
      <c r="O87" s="58">
        <f t="shared" si="19"/>
        <v>0.69832258064516128</v>
      </c>
      <c r="P87" s="58">
        <v>2</v>
      </c>
      <c r="Q87" s="58">
        <f t="shared" si="30"/>
        <v>1.23</v>
      </c>
      <c r="R87" s="58">
        <f t="shared" si="26"/>
        <v>0.70000000000000007</v>
      </c>
      <c r="S87" s="58">
        <v>1</v>
      </c>
      <c r="T87" s="59">
        <f t="shared" si="20"/>
        <v>5.6283225806451611</v>
      </c>
      <c r="U87" s="28"/>
      <c r="V87" s="56">
        <f t="shared" si="27"/>
        <v>7.6283225806451611</v>
      </c>
      <c r="W87" s="53"/>
      <c r="X87" s="56">
        <f t="shared" si="21"/>
        <v>0</v>
      </c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7">
        <f t="shared" si="28"/>
        <v>7.6283225806451611</v>
      </c>
      <c r="AJ87" s="53"/>
      <c r="AK87" s="57">
        <f t="shared" si="22"/>
        <v>0</v>
      </c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4">
        <f t="shared" si="29"/>
        <v>5.6283225806451611</v>
      </c>
      <c r="AW87" s="53"/>
      <c r="AX87" s="54">
        <f t="shared" si="23"/>
        <v>0</v>
      </c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5">
        <f t="shared" si="24"/>
        <v>0</v>
      </c>
      <c r="BJ87" s="52">
        <f t="shared" si="25"/>
        <v>0</v>
      </c>
      <c r="BK87" s="51"/>
    </row>
    <row r="88" spans="1:63" ht="141" customHeight="1">
      <c r="A88" s="63"/>
      <c r="B88" s="64"/>
      <c r="C88" s="65" t="s">
        <v>117</v>
      </c>
      <c r="D88" s="61" t="s">
        <v>35</v>
      </c>
      <c r="E88" s="62">
        <v>1.3</v>
      </c>
      <c r="F88" s="60">
        <v>1</v>
      </c>
      <c r="G88" s="60">
        <v>11</v>
      </c>
      <c r="H88" s="60"/>
      <c r="I88" s="60"/>
      <c r="J88" s="60"/>
      <c r="K88" s="60"/>
      <c r="L88" s="28"/>
      <c r="M88" s="58">
        <f>H88*'Price list'!$D$6</f>
        <v>0</v>
      </c>
      <c r="N88" s="58"/>
      <c r="O88" s="58">
        <f t="shared" si="19"/>
        <v>1.1070967741935485</v>
      </c>
      <c r="P88" s="58"/>
      <c r="Q88" s="58">
        <f t="shared" si="30"/>
        <v>1.9500000000000002</v>
      </c>
      <c r="R88" s="58">
        <f t="shared" si="26"/>
        <v>0.55000000000000004</v>
      </c>
      <c r="S88" s="58">
        <v>1</v>
      </c>
      <c r="T88" s="59">
        <f t="shared" si="20"/>
        <v>4.6070967741935487</v>
      </c>
      <c r="U88" s="28"/>
      <c r="V88" s="56">
        <f t="shared" si="27"/>
        <v>6.6070967741935487</v>
      </c>
      <c r="W88" s="53"/>
      <c r="X88" s="56">
        <f t="shared" si="21"/>
        <v>0</v>
      </c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7">
        <f t="shared" si="28"/>
        <v>6.6070967741935487</v>
      </c>
      <c r="AJ88" s="53"/>
      <c r="AK88" s="57">
        <f t="shared" si="22"/>
        <v>0</v>
      </c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4">
        <f t="shared" si="29"/>
        <v>4.6070967741935487</v>
      </c>
      <c r="AW88" s="53"/>
      <c r="AX88" s="54">
        <f t="shared" si="23"/>
        <v>0</v>
      </c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5">
        <f t="shared" si="24"/>
        <v>0</v>
      </c>
      <c r="BJ88" s="52">
        <f t="shared" si="25"/>
        <v>0</v>
      </c>
      <c r="BK88" s="51"/>
    </row>
    <row r="89" spans="1:63" ht="141" customHeight="1">
      <c r="A89" s="63"/>
      <c r="B89" s="64"/>
      <c r="C89" s="65" t="s">
        <v>118</v>
      </c>
      <c r="D89" s="61" t="s">
        <v>35</v>
      </c>
      <c r="E89" s="62">
        <v>0.77</v>
      </c>
      <c r="F89" s="60">
        <v>1</v>
      </c>
      <c r="G89" s="60">
        <v>3</v>
      </c>
      <c r="H89" s="60"/>
      <c r="I89" s="60"/>
      <c r="J89" s="60"/>
      <c r="K89" s="60"/>
      <c r="L89" s="28"/>
      <c r="M89" s="58">
        <f>H89*'Price list'!$D$6</f>
        <v>0</v>
      </c>
      <c r="N89" s="58"/>
      <c r="O89" s="58">
        <f t="shared" si="19"/>
        <v>0.65574193548387105</v>
      </c>
      <c r="P89" s="58">
        <v>2</v>
      </c>
      <c r="Q89" s="58">
        <f t="shared" si="30"/>
        <v>1.155</v>
      </c>
      <c r="R89" s="58">
        <f t="shared" si="26"/>
        <v>0.15000000000000002</v>
      </c>
      <c r="S89" s="58">
        <v>1</v>
      </c>
      <c r="T89" s="59">
        <f t="shared" si="20"/>
        <v>4.9607419354838704</v>
      </c>
      <c r="U89" s="28"/>
      <c r="V89" s="56">
        <f t="shared" si="27"/>
        <v>6.9607419354838704</v>
      </c>
      <c r="W89" s="53"/>
      <c r="X89" s="56">
        <f t="shared" si="21"/>
        <v>0</v>
      </c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7">
        <f t="shared" si="28"/>
        <v>6.9607419354838704</v>
      </c>
      <c r="AJ89" s="53"/>
      <c r="AK89" s="57">
        <f t="shared" si="22"/>
        <v>0</v>
      </c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4">
        <f t="shared" si="29"/>
        <v>4.9607419354838704</v>
      </c>
      <c r="AW89" s="53"/>
      <c r="AX89" s="54">
        <f t="shared" si="23"/>
        <v>0</v>
      </c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5">
        <f t="shared" si="24"/>
        <v>0</v>
      </c>
      <c r="BJ89" s="52">
        <f t="shared" si="25"/>
        <v>0</v>
      </c>
      <c r="BK89" s="51"/>
    </row>
    <row r="90" spans="1:63" ht="138" customHeight="1">
      <c r="A90" s="63"/>
      <c r="B90" s="64"/>
      <c r="C90" s="65" t="s">
        <v>119</v>
      </c>
      <c r="D90" s="61" t="s">
        <v>35</v>
      </c>
      <c r="E90" s="62">
        <v>0.6</v>
      </c>
      <c r="F90" s="60">
        <v>1</v>
      </c>
      <c r="G90" s="60">
        <v>5</v>
      </c>
      <c r="H90" s="60"/>
      <c r="I90" s="60"/>
      <c r="J90" s="60"/>
      <c r="K90" s="60"/>
      <c r="L90" s="28"/>
      <c r="M90" s="58">
        <f>H90*'Price list'!$D$6</f>
        <v>0</v>
      </c>
      <c r="N90" s="58"/>
      <c r="O90" s="58">
        <f t="shared" si="19"/>
        <v>0.51096774193548389</v>
      </c>
      <c r="P90" s="58">
        <v>2</v>
      </c>
      <c r="Q90" s="58">
        <f t="shared" si="30"/>
        <v>0.89999999999999991</v>
      </c>
      <c r="R90" s="58">
        <f t="shared" si="26"/>
        <v>0.25</v>
      </c>
      <c r="S90" s="58">
        <v>1</v>
      </c>
      <c r="T90" s="59">
        <f t="shared" si="20"/>
        <v>4.6609677419354831</v>
      </c>
      <c r="U90" s="28"/>
      <c r="V90" s="56">
        <f t="shared" si="27"/>
        <v>6.6609677419354831</v>
      </c>
      <c r="W90" s="53"/>
      <c r="X90" s="56">
        <f t="shared" si="21"/>
        <v>0</v>
      </c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7">
        <f t="shared" si="28"/>
        <v>6.6609677419354831</v>
      </c>
      <c r="AJ90" s="53"/>
      <c r="AK90" s="57">
        <f t="shared" si="22"/>
        <v>0</v>
      </c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4">
        <f t="shared" si="29"/>
        <v>4.6609677419354831</v>
      </c>
      <c r="AW90" s="53"/>
      <c r="AX90" s="54">
        <f t="shared" si="23"/>
        <v>0</v>
      </c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5">
        <f t="shared" si="24"/>
        <v>0</v>
      </c>
      <c r="BJ90" s="52">
        <f t="shared" si="25"/>
        <v>0</v>
      </c>
      <c r="BK90" s="51"/>
    </row>
    <row r="91" spans="1:63" s="43" customFormat="1" ht="35.25" customHeight="1">
      <c r="B91" s="74" t="s">
        <v>120</v>
      </c>
      <c r="C91" s="75"/>
      <c r="D91" s="75"/>
      <c r="E91" s="75"/>
      <c r="F91" s="75"/>
      <c r="G91" s="75"/>
      <c r="H91" s="75"/>
      <c r="I91" s="75"/>
      <c r="J91" s="75"/>
      <c r="K91" s="76"/>
      <c r="L91" s="44"/>
      <c r="M91" s="42"/>
      <c r="N91" s="42"/>
      <c r="O91" s="42"/>
      <c r="P91" s="42"/>
      <c r="Q91" s="42"/>
      <c r="R91" s="42"/>
      <c r="S91" s="42"/>
      <c r="T91" s="42"/>
      <c r="U91" s="44"/>
      <c r="V91" s="45"/>
      <c r="W91" s="46">
        <f>SUM(W7:W90)</f>
        <v>0</v>
      </c>
      <c r="X91" s="47">
        <f>SUM(X7:X90)</f>
        <v>0</v>
      </c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5"/>
      <c r="AJ91" s="46">
        <f>SUM(AJ7:AJ90)</f>
        <v>0</v>
      </c>
      <c r="AK91" s="47">
        <f>SUM(AK7:AK90)</f>
        <v>0</v>
      </c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5"/>
      <c r="AW91" s="46">
        <f>SUM(AW7:AW90)</f>
        <v>0</v>
      </c>
      <c r="AX91" s="47">
        <f>SUM(AX7:AX90)</f>
        <v>0</v>
      </c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9">
        <f>SUM(BI7:BI90)</f>
        <v>0</v>
      </c>
      <c r="BJ91" s="47">
        <f>SUM(BJ7:BJ90)</f>
        <v>0</v>
      </c>
      <c r="BK91" s="45"/>
    </row>
  </sheetData>
  <sheetProtection password="CEE3" sheet="1" selectLockedCells="1"/>
  <mergeCells count="19">
    <mergeCell ref="B91:K91"/>
    <mergeCell ref="Y5:AH5"/>
    <mergeCell ref="G5:H5"/>
    <mergeCell ref="AI5:AK5"/>
    <mergeCell ref="AV5:AX5"/>
    <mergeCell ref="F5:F6"/>
    <mergeCell ref="I5:I6"/>
    <mergeCell ref="A5:A6"/>
    <mergeCell ref="B5:B6"/>
    <mergeCell ref="BJ5:BJ6"/>
    <mergeCell ref="BK5:BK6"/>
    <mergeCell ref="C5:C6"/>
    <mergeCell ref="D5:D6"/>
    <mergeCell ref="J5:K5"/>
    <mergeCell ref="E5:E6"/>
    <mergeCell ref="V5:X5"/>
    <mergeCell ref="AL5:AU5"/>
    <mergeCell ref="BI5:BI6"/>
    <mergeCell ref="AY5:BH5"/>
  </mergeCells>
  <pageMargins left="0.70866141732283472" right="0.39370078740157483" top="0.39370078740157483" bottom="0.39370078740157483" header="0.51181102362204722" footer="0.19685039370078741"/>
  <pageSetup paperSize="9" scale="24" firstPageNumber="0" fitToHeight="0" orientation="portrait" horizontalDpi="300" verticalDpi="300" r:id="rId1"/>
  <headerFooter alignWithMargins="0">
    <oddFooter>&amp;CPage &amp;P of &amp;N</oddFooter>
  </headerFooter>
  <rowBreaks count="8" manualBreakCount="8">
    <brk id="16" max="62" man="1"/>
    <brk id="26" max="62" man="1"/>
    <brk id="36" max="62" man="1"/>
    <brk id="46" max="62" man="1"/>
    <brk id="56" max="62" man="1"/>
    <brk id="66" max="62" man="1"/>
    <brk id="76" max="62" man="1"/>
    <brk id="86" max="6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K22"/>
  <sheetViews>
    <sheetView workbookViewId="0">
      <selection activeCell="E9" sqref="E9"/>
    </sheetView>
  </sheetViews>
  <sheetFormatPr defaultRowHeight="15"/>
  <cols>
    <col min="3" max="10" width="9.140625" customWidth="1"/>
  </cols>
  <sheetData>
    <row r="3" spans="3:11">
      <c r="C3" s="2"/>
      <c r="D3" s="3" t="s">
        <v>121</v>
      </c>
      <c r="E3" s="3" t="s">
        <v>122</v>
      </c>
      <c r="F3" s="3" t="s">
        <v>123</v>
      </c>
      <c r="G3" s="3" t="s">
        <v>124</v>
      </c>
      <c r="H3" s="3" t="s">
        <v>125</v>
      </c>
      <c r="I3" s="3" t="s">
        <v>126</v>
      </c>
      <c r="J3" s="1"/>
      <c r="K3" s="1"/>
    </row>
    <row r="4" spans="3:11">
      <c r="C4" s="2">
        <v>0.8</v>
      </c>
      <c r="D4" s="4">
        <v>350</v>
      </c>
      <c r="E4" s="4">
        <v>500</v>
      </c>
      <c r="F4" s="3"/>
      <c r="G4" s="3"/>
      <c r="H4" s="3"/>
      <c r="I4" s="2"/>
    </row>
    <row r="5" spans="3:11">
      <c r="C5" s="2">
        <v>0.9</v>
      </c>
      <c r="D5" s="4">
        <v>350</v>
      </c>
      <c r="E5" s="4">
        <v>500</v>
      </c>
      <c r="F5" s="3">
        <v>90</v>
      </c>
      <c r="G5" s="3">
        <v>90</v>
      </c>
      <c r="H5" s="3">
        <v>218</v>
      </c>
      <c r="I5" s="3"/>
    </row>
    <row r="6" spans="3:11">
      <c r="C6" s="2">
        <v>1</v>
      </c>
      <c r="D6" s="4">
        <v>350</v>
      </c>
      <c r="E6" s="4">
        <v>500</v>
      </c>
      <c r="F6" s="3">
        <v>60</v>
      </c>
      <c r="G6" s="3">
        <v>90</v>
      </c>
      <c r="H6" s="3">
        <v>218</v>
      </c>
      <c r="I6" s="3"/>
    </row>
    <row r="7" spans="3:11">
      <c r="C7" s="2">
        <v>1.1000000000000001</v>
      </c>
      <c r="D7" s="4">
        <v>350</v>
      </c>
      <c r="E7" s="4">
        <v>500</v>
      </c>
      <c r="F7" s="3"/>
      <c r="G7" s="3"/>
      <c r="H7" s="3">
        <v>218</v>
      </c>
      <c r="I7" s="2"/>
    </row>
    <row r="8" spans="3:11">
      <c r="C8" s="2">
        <v>1.2</v>
      </c>
      <c r="D8" s="4">
        <v>350</v>
      </c>
      <c r="E8" s="4">
        <v>500</v>
      </c>
      <c r="F8" s="3"/>
      <c r="G8" s="3"/>
      <c r="H8" s="3">
        <v>218</v>
      </c>
      <c r="I8" s="2"/>
    </row>
    <row r="9" spans="3:11">
      <c r="C9" s="2">
        <v>1.3</v>
      </c>
      <c r="D9" s="3">
        <v>350</v>
      </c>
      <c r="E9" s="4">
        <v>500</v>
      </c>
      <c r="F9" s="3">
        <v>60</v>
      </c>
      <c r="G9" s="3">
        <v>60</v>
      </c>
      <c r="H9" s="3">
        <v>218</v>
      </c>
      <c r="I9" s="2"/>
    </row>
    <row r="10" spans="3:11">
      <c r="C10" s="2">
        <v>1.5</v>
      </c>
      <c r="D10" s="3">
        <v>350</v>
      </c>
      <c r="E10" s="4">
        <v>500</v>
      </c>
      <c r="F10" s="3">
        <v>60</v>
      </c>
      <c r="G10" s="3">
        <v>60</v>
      </c>
      <c r="H10" s="3">
        <v>218</v>
      </c>
      <c r="I10" s="3"/>
    </row>
    <row r="11" spans="3:11">
      <c r="C11" s="2">
        <v>1.8</v>
      </c>
      <c r="D11" s="3">
        <v>350</v>
      </c>
      <c r="E11" s="4">
        <v>500</v>
      </c>
      <c r="F11" s="3"/>
      <c r="G11" s="3"/>
      <c r="H11" s="3"/>
      <c r="I11" s="2"/>
    </row>
    <row r="12" spans="3:11">
      <c r="C12" s="2">
        <v>2</v>
      </c>
      <c r="D12" s="3">
        <v>350</v>
      </c>
      <c r="E12" s="4">
        <v>500</v>
      </c>
      <c r="F12" s="3">
        <v>54</v>
      </c>
      <c r="G12" s="3">
        <v>48</v>
      </c>
      <c r="H12" s="3">
        <v>54</v>
      </c>
      <c r="I12" s="3"/>
    </row>
    <row r="13" spans="3:11">
      <c r="C13" s="2">
        <v>2.1</v>
      </c>
      <c r="D13" s="3">
        <v>350</v>
      </c>
      <c r="E13" s="4">
        <v>500</v>
      </c>
      <c r="F13" s="3"/>
      <c r="G13" s="3"/>
      <c r="H13" s="3"/>
      <c r="I13" s="2"/>
    </row>
    <row r="14" spans="3:11">
      <c r="C14" s="2">
        <v>2.5</v>
      </c>
      <c r="D14" s="3">
        <v>350</v>
      </c>
      <c r="E14" s="4">
        <v>500</v>
      </c>
      <c r="F14" s="3">
        <v>60</v>
      </c>
      <c r="G14" s="3">
        <v>54</v>
      </c>
      <c r="H14" s="3">
        <v>60</v>
      </c>
      <c r="I14" s="3"/>
    </row>
    <row r="15" spans="3:11">
      <c r="C15" s="5">
        <v>3</v>
      </c>
      <c r="D15" s="6">
        <v>636</v>
      </c>
      <c r="E15" s="6">
        <v>848</v>
      </c>
      <c r="F15" s="6">
        <v>54</v>
      </c>
      <c r="G15" s="6">
        <v>54</v>
      </c>
      <c r="H15" s="6">
        <v>54</v>
      </c>
      <c r="I15" s="6"/>
    </row>
    <row r="16" spans="3:11">
      <c r="C16" s="5">
        <v>3.5</v>
      </c>
      <c r="D16" s="6">
        <v>696</v>
      </c>
      <c r="E16" s="6">
        <v>1030</v>
      </c>
      <c r="F16" s="6">
        <v>54</v>
      </c>
      <c r="G16" s="6">
        <v>54</v>
      </c>
      <c r="H16" s="6">
        <v>54</v>
      </c>
      <c r="I16" s="6"/>
    </row>
    <row r="17" spans="3:9">
      <c r="C17" s="5">
        <v>4</v>
      </c>
      <c r="D17" s="6">
        <v>909</v>
      </c>
      <c r="E17" s="6">
        <v>1333</v>
      </c>
      <c r="F17" s="6">
        <v>54</v>
      </c>
      <c r="G17" s="6">
        <v>54</v>
      </c>
      <c r="H17" s="6">
        <v>54</v>
      </c>
      <c r="I17" s="6"/>
    </row>
    <row r="18" spans="3:9">
      <c r="C18" s="5">
        <v>4.5</v>
      </c>
      <c r="D18" s="6"/>
      <c r="E18" s="6">
        <v>2015</v>
      </c>
      <c r="F18" s="6">
        <v>90</v>
      </c>
      <c r="G18" s="6">
        <v>54</v>
      </c>
      <c r="H18" s="6">
        <v>60</v>
      </c>
      <c r="I18" s="6"/>
    </row>
    <row r="19" spans="3:9">
      <c r="C19" s="5">
        <v>5</v>
      </c>
      <c r="D19" s="6">
        <v>1730</v>
      </c>
      <c r="E19" s="6">
        <v>1969</v>
      </c>
      <c r="F19" s="6">
        <v>75</v>
      </c>
      <c r="G19" s="6">
        <v>54</v>
      </c>
      <c r="H19" s="6">
        <v>54</v>
      </c>
      <c r="I19" s="6"/>
    </row>
    <row r="20" spans="3:9">
      <c r="C20" s="5">
        <v>5.5</v>
      </c>
      <c r="D20" s="6"/>
      <c r="E20" s="6">
        <v>3030</v>
      </c>
      <c r="F20" s="6">
        <v>75</v>
      </c>
      <c r="G20" s="6">
        <v>90</v>
      </c>
      <c r="H20" s="6">
        <v>75</v>
      </c>
      <c r="I20" s="6"/>
    </row>
    <row r="21" spans="3:9">
      <c r="C21" s="5">
        <v>6</v>
      </c>
      <c r="D21" s="6"/>
      <c r="E21" s="6">
        <v>3090</v>
      </c>
      <c r="F21" s="6">
        <v>75</v>
      </c>
      <c r="G21" s="6">
        <v>90</v>
      </c>
      <c r="H21" s="6">
        <v>75</v>
      </c>
      <c r="I21" s="6"/>
    </row>
    <row r="22" spans="3:9">
      <c r="C22" s="5">
        <v>6.5</v>
      </c>
      <c r="D22" s="6">
        <v>3727</v>
      </c>
      <c r="E22" s="6">
        <v>4696</v>
      </c>
      <c r="F22" s="6">
        <v>75</v>
      </c>
      <c r="G22" s="6">
        <v>90</v>
      </c>
      <c r="H22" s="6">
        <v>75</v>
      </c>
      <c r="I22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Nadia Posayabut</cp:lastModifiedBy>
  <cp:revision/>
  <dcterms:created xsi:type="dcterms:W3CDTF">2015-06-05T18:17:20Z</dcterms:created>
  <dcterms:modified xsi:type="dcterms:W3CDTF">2023-11-16T09:24:23Z</dcterms:modified>
  <cp:category/>
  <cp:contentStatus/>
</cp:coreProperties>
</file>